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CHIU\03-Adjudicacoes\2021\Adj118-Jota96-FormAcEdif2\Mod4\"/>
    </mc:Choice>
  </mc:AlternateContent>
  <xr:revisionPtr revIDLastSave="0" documentId="13_ncr:1_{92402E42-71A4-42D0-B2BA-5904BF2D7E1B}" xr6:coauthVersionLast="47" xr6:coauthVersionMax="47" xr10:uidLastSave="{00000000-0000-0000-0000-000000000000}"/>
  <bookViews>
    <workbookView xWindow="-108" yWindow="-108" windowWidth="23256" windowHeight="12576" xr2:uid="{68E443E7-BC49-4EF6-86A2-3EBFD58F77F4}"/>
  </bookViews>
  <sheets>
    <sheet name="Lado-Lado" sheetId="1" r:id="rId1"/>
    <sheet name="Cima-Baixo" sheetId="2" r:id="rId2"/>
    <sheet name="Baixo-Cima" sheetId="10" r:id="rId3"/>
    <sheet name="Lado-LadoAuxiliarBaixoCima1" sheetId="5" r:id="rId4"/>
    <sheet name="Lado-LadoAuxiliarBaixoCima2" sheetId="11" r:id="rId5"/>
    <sheet name="Lado-LadoAuxiliarBaixoCima3" sheetId="12" r:id="rId6"/>
    <sheet name="Lado-LadoAuxiliarBaixoCima4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3" l="1"/>
  <c r="D18" i="13" s="1"/>
  <c r="D17" i="12"/>
  <c r="D18" i="12" s="1"/>
  <c r="D17" i="11"/>
  <c r="D8" i="13"/>
  <c r="D27" i="13" s="1"/>
  <c r="D7" i="13"/>
  <c r="D8" i="12"/>
  <c r="D27" i="12" s="1"/>
  <c r="D50" i="12" s="1"/>
  <c r="D51" i="12" s="1"/>
  <c r="D7" i="12"/>
  <c r="D8" i="11"/>
  <c r="D27" i="11" s="1"/>
  <c r="D7" i="11"/>
  <c r="D18" i="11"/>
  <c r="D18" i="5"/>
  <c r="D37" i="10"/>
  <c r="D39" i="2"/>
  <c r="D21" i="1"/>
  <c r="D6" i="13"/>
  <c r="D28" i="13" s="1"/>
  <c r="D65" i="13" s="1"/>
  <c r="D102" i="13" s="1"/>
  <c r="D5" i="13"/>
  <c r="D6" i="12"/>
  <c r="D28" i="12" s="1"/>
  <c r="D65" i="12" s="1"/>
  <c r="D102" i="12" s="1"/>
  <c r="D5" i="12"/>
  <c r="D6" i="11"/>
  <c r="D5" i="11"/>
  <c r="D72" i="13"/>
  <c r="D109" i="13" s="1"/>
  <c r="D71" i="13"/>
  <c r="D108" i="13" s="1"/>
  <c r="D69" i="13"/>
  <c r="D106" i="13" s="1"/>
  <c r="D143" i="13" s="1"/>
  <c r="D180" i="13" s="1"/>
  <c r="D217" i="13" s="1"/>
  <c r="D254" i="13" s="1"/>
  <c r="D35" i="13"/>
  <c r="D34" i="13"/>
  <c r="D33" i="13"/>
  <c r="D70" i="13" s="1"/>
  <c r="D107" i="13" s="1"/>
  <c r="D32" i="13"/>
  <c r="D31" i="13"/>
  <c r="D68" i="13" s="1"/>
  <c r="D105" i="13" s="1"/>
  <c r="D30" i="13"/>
  <c r="D67" i="13" s="1"/>
  <c r="D104" i="13" s="1"/>
  <c r="D29" i="13"/>
  <c r="D66" i="13" s="1"/>
  <c r="D103" i="13" s="1"/>
  <c r="B14" i="13"/>
  <c r="B13" i="13"/>
  <c r="D2" i="13"/>
  <c r="D70" i="12"/>
  <c r="D107" i="12" s="1"/>
  <c r="D67" i="12"/>
  <c r="D104" i="12" s="1"/>
  <c r="D35" i="12"/>
  <c r="D72" i="12" s="1"/>
  <c r="D109" i="12" s="1"/>
  <c r="D34" i="12"/>
  <c r="D71" i="12" s="1"/>
  <c r="D108" i="12" s="1"/>
  <c r="D33" i="12"/>
  <c r="D32" i="12"/>
  <c r="D69" i="12" s="1"/>
  <c r="D106" i="12" s="1"/>
  <c r="D31" i="12"/>
  <c r="D68" i="12" s="1"/>
  <c r="D105" i="12" s="1"/>
  <c r="D30" i="12"/>
  <c r="D29" i="12"/>
  <c r="D66" i="12" s="1"/>
  <c r="D103" i="12" s="1"/>
  <c r="B14" i="12"/>
  <c r="B13" i="12"/>
  <c r="D2" i="12"/>
  <c r="D143" i="11"/>
  <c r="D180" i="11" s="1"/>
  <c r="D217" i="11" s="1"/>
  <c r="D254" i="11" s="1"/>
  <c r="D107" i="11"/>
  <c r="D71" i="11"/>
  <c r="D108" i="11" s="1"/>
  <c r="D69" i="11"/>
  <c r="D106" i="11" s="1"/>
  <c r="D35" i="11"/>
  <c r="D72" i="11" s="1"/>
  <c r="D109" i="11" s="1"/>
  <c r="D34" i="11"/>
  <c r="D33" i="11"/>
  <c r="D70" i="11" s="1"/>
  <c r="D32" i="11"/>
  <c r="D31" i="11"/>
  <c r="D68" i="11" s="1"/>
  <c r="D105" i="11" s="1"/>
  <c r="D30" i="11"/>
  <c r="D67" i="11" s="1"/>
  <c r="D104" i="11" s="1"/>
  <c r="D126" i="11" s="1"/>
  <c r="D127" i="11" s="1"/>
  <c r="D29" i="11"/>
  <c r="D66" i="11" s="1"/>
  <c r="D103" i="11" s="1"/>
  <c r="B13" i="11"/>
  <c r="B14" i="11" s="1"/>
  <c r="D28" i="11"/>
  <c r="D65" i="11" s="1"/>
  <c r="D102" i="11" s="1"/>
  <c r="D2" i="11"/>
  <c r="D6" i="5"/>
  <c r="D5" i="5"/>
  <c r="D2" i="5"/>
  <c r="D86" i="10"/>
  <c r="D123" i="10" s="1"/>
  <c r="D55" i="10"/>
  <c r="D92" i="10" s="1"/>
  <c r="D129" i="10" s="1"/>
  <c r="D54" i="10"/>
  <c r="D91" i="10" s="1"/>
  <c r="D128" i="10" s="1"/>
  <c r="D53" i="10"/>
  <c r="D90" i="10" s="1"/>
  <c r="D127" i="10" s="1"/>
  <c r="D52" i="10"/>
  <c r="D89" i="10" s="1"/>
  <c r="D126" i="10" s="1"/>
  <c r="D51" i="10"/>
  <c r="D88" i="10" s="1"/>
  <c r="D125" i="10" s="1"/>
  <c r="D50" i="10"/>
  <c r="D87" i="10" s="1"/>
  <c r="D124" i="10" s="1"/>
  <c r="D49" i="10"/>
  <c r="D48" i="10"/>
  <c r="D85" i="10" s="1"/>
  <c r="D122" i="10" s="1"/>
  <c r="D47" i="10"/>
  <c r="B27" i="10"/>
  <c r="B25" i="10"/>
  <c r="B23" i="10"/>
  <c r="B21" i="10"/>
  <c r="D2" i="10"/>
  <c r="D35" i="5"/>
  <c r="D72" i="5" s="1"/>
  <c r="D109" i="5" s="1"/>
  <c r="D34" i="5"/>
  <c r="D71" i="5" s="1"/>
  <c r="D108" i="5" s="1"/>
  <c r="D33" i="5"/>
  <c r="D70" i="5" s="1"/>
  <c r="D107" i="5" s="1"/>
  <c r="D144" i="5" s="1"/>
  <c r="D181" i="5" s="1"/>
  <c r="D218" i="5" s="1"/>
  <c r="D255" i="5" s="1"/>
  <c r="D32" i="5"/>
  <c r="D69" i="5" s="1"/>
  <c r="D106" i="5" s="1"/>
  <c r="D143" i="5" s="1"/>
  <c r="D180" i="5" s="1"/>
  <c r="D217" i="5" s="1"/>
  <c r="D254" i="5" s="1"/>
  <c r="D31" i="5"/>
  <c r="D68" i="5" s="1"/>
  <c r="D105" i="5" s="1"/>
  <c r="D142" i="5" s="1"/>
  <c r="D179" i="5" s="1"/>
  <c r="D216" i="5" s="1"/>
  <c r="D253" i="5" s="1"/>
  <c r="D30" i="5"/>
  <c r="D67" i="5" s="1"/>
  <c r="D104" i="5" s="1"/>
  <c r="D29" i="5"/>
  <c r="D66" i="5" s="1"/>
  <c r="D103" i="5" s="1"/>
  <c r="D28" i="5"/>
  <c r="D65" i="5" s="1"/>
  <c r="D102" i="5" s="1"/>
  <c r="D27" i="5"/>
  <c r="D52" i="5" s="1"/>
  <c r="D53" i="5" s="1"/>
  <c r="B13" i="5"/>
  <c r="B14" i="5" s="1"/>
  <c r="D29" i="2"/>
  <c r="F29" i="2" s="1"/>
  <c r="D28" i="2"/>
  <c r="D44" i="13" l="1"/>
  <c r="D45" i="13" s="1"/>
  <c r="D52" i="13"/>
  <c r="D53" i="13" s="1"/>
  <c r="D36" i="13"/>
  <c r="D37" i="13" s="1"/>
  <c r="D142" i="13"/>
  <c r="D132" i="13"/>
  <c r="D133" i="13" s="1"/>
  <c r="D291" i="13"/>
  <c r="D145" i="13"/>
  <c r="D182" i="13" s="1"/>
  <c r="D219" i="13" s="1"/>
  <c r="D256" i="13" s="1"/>
  <c r="D144" i="13"/>
  <c r="D181" i="13" s="1"/>
  <c r="D218" i="13" s="1"/>
  <c r="D255" i="13" s="1"/>
  <c r="D58" i="13"/>
  <c r="D59" i="13" s="1"/>
  <c r="D50" i="13"/>
  <c r="D51" i="13" s="1"/>
  <c r="D42" i="13"/>
  <c r="D43" i="13" s="1"/>
  <c r="D56" i="13"/>
  <c r="D57" i="13" s="1"/>
  <c r="D48" i="13"/>
  <c r="D49" i="13" s="1"/>
  <c r="D40" i="13"/>
  <c r="D41" i="13" s="1"/>
  <c r="D14" i="13" s="1"/>
  <c r="D54" i="13"/>
  <c r="D55" i="13" s="1"/>
  <c r="D46" i="13"/>
  <c r="D47" i="13" s="1"/>
  <c r="D38" i="13"/>
  <c r="D39" i="13" s="1"/>
  <c r="D13" i="13" s="1"/>
  <c r="D114" i="13"/>
  <c r="D115" i="13" s="1"/>
  <c r="D139" i="13"/>
  <c r="D140" i="13"/>
  <c r="D120" i="13"/>
  <c r="D121" i="13" s="1"/>
  <c r="D64" i="13"/>
  <c r="D146" i="13"/>
  <c r="D183" i="13" s="1"/>
  <c r="D220" i="13" s="1"/>
  <c r="D257" i="13" s="1"/>
  <c r="D141" i="13"/>
  <c r="D126" i="13"/>
  <c r="D127" i="13" s="1"/>
  <c r="D144" i="12"/>
  <c r="D181" i="12" s="1"/>
  <c r="D218" i="12" s="1"/>
  <c r="D255" i="12" s="1"/>
  <c r="D114" i="12"/>
  <c r="D115" i="12" s="1"/>
  <c r="D139" i="12"/>
  <c r="D145" i="12"/>
  <c r="D182" i="12" s="1"/>
  <c r="D219" i="12" s="1"/>
  <c r="D256" i="12" s="1"/>
  <c r="D146" i="12"/>
  <c r="D183" i="12" s="1"/>
  <c r="D220" i="12" s="1"/>
  <c r="D257" i="12" s="1"/>
  <c r="D56" i="12"/>
  <c r="D57" i="12" s="1"/>
  <c r="D48" i="12"/>
  <c r="D49" i="12" s="1"/>
  <c r="D40" i="12"/>
  <c r="D41" i="12" s="1"/>
  <c r="D14" i="12" s="1"/>
  <c r="D54" i="12"/>
  <c r="D55" i="12" s="1"/>
  <c r="D46" i="12"/>
  <c r="D47" i="12" s="1"/>
  <c r="D38" i="12"/>
  <c r="D39" i="12" s="1"/>
  <c r="D13" i="12" s="1"/>
  <c r="D52" i="12"/>
  <c r="D53" i="12" s="1"/>
  <c r="D140" i="12"/>
  <c r="D120" i="12"/>
  <c r="D121" i="12" s="1"/>
  <c r="D141" i="12"/>
  <c r="D126" i="12"/>
  <c r="D127" i="12" s="1"/>
  <c r="D42" i="12"/>
  <c r="D43" i="12" s="1"/>
  <c r="D58" i="12"/>
  <c r="D59" i="12" s="1"/>
  <c r="D142" i="12"/>
  <c r="D132" i="12"/>
  <c r="D133" i="12" s="1"/>
  <c r="D36" i="12"/>
  <c r="D37" i="12" s="1"/>
  <c r="D44" i="12"/>
  <c r="D45" i="12" s="1"/>
  <c r="D64" i="12"/>
  <c r="D143" i="12"/>
  <c r="D180" i="12" s="1"/>
  <c r="D217" i="12" s="1"/>
  <c r="D254" i="12" s="1"/>
  <c r="D142" i="11"/>
  <c r="D132" i="11"/>
  <c r="D133" i="11" s="1"/>
  <c r="D291" i="11"/>
  <c r="D114" i="11"/>
  <c r="D115" i="11" s="1"/>
  <c r="D139" i="11"/>
  <c r="D146" i="11"/>
  <c r="D183" i="11" s="1"/>
  <c r="D220" i="11" s="1"/>
  <c r="D257" i="11" s="1"/>
  <c r="D58" i="11"/>
  <c r="D59" i="11" s="1"/>
  <c r="D50" i="11"/>
  <c r="D51" i="11" s="1"/>
  <c r="D42" i="11"/>
  <c r="D43" i="11" s="1"/>
  <c r="D56" i="11"/>
  <c r="D57" i="11" s="1"/>
  <c r="D48" i="11"/>
  <c r="D49" i="11" s="1"/>
  <c r="D40" i="11"/>
  <c r="D41" i="11" s="1"/>
  <c r="D14" i="11" s="1"/>
  <c r="D54" i="11"/>
  <c r="D55" i="11" s="1"/>
  <c r="D46" i="11"/>
  <c r="D47" i="11" s="1"/>
  <c r="D38" i="11"/>
  <c r="D39" i="11" s="1"/>
  <c r="D13" i="11" s="1"/>
  <c r="D64" i="11"/>
  <c r="D52" i="11"/>
  <c r="D53" i="11" s="1"/>
  <c r="D44" i="11"/>
  <c r="D45" i="11" s="1"/>
  <c r="D36" i="11"/>
  <c r="D37" i="11" s="1"/>
  <c r="D140" i="11"/>
  <c r="D120" i="11"/>
  <c r="D121" i="11" s="1"/>
  <c r="D141" i="11"/>
  <c r="D145" i="11"/>
  <c r="D182" i="11" s="1"/>
  <c r="D219" i="11" s="1"/>
  <c r="D256" i="11" s="1"/>
  <c r="D144" i="11"/>
  <c r="D181" i="11" s="1"/>
  <c r="D218" i="11" s="1"/>
  <c r="D255" i="11" s="1"/>
  <c r="D64" i="5"/>
  <c r="D87" i="5" s="1"/>
  <c r="D88" i="5" s="1"/>
  <c r="D161" i="10"/>
  <c r="D146" i="10"/>
  <c r="D147" i="10" s="1"/>
  <c r="D162" i="10"/>
  <c r="D152" i="10"/>
  <c r="D153" i="10" s="1"/>
  <c r="D163" i="10"/>
  <c r="D200" i="10" s="1"/>
  <c r="D237" i="10" s="1"/>
  <c r="D274" i="10" s="1"/>
  <c r="D164" i="10"/>
  <c r="D201" i="10" s="1"/>
  <c r="D238" i="10" s="1"/>
  <c r="D275" i="10" s="1"/>
  <c r="D160" i="10"/>
  <c r="D140" i="10"/>
  <c r="D141" i="10" s="1"/>
  <c r="D165" i="10"/>
  <c r="D202" i="10" s="1"/>
  <c r="D239" i="10" s="1"/>
  <c r="D276" i="10" s="1"/>
  <c r="D78" i="10"/>
  <c r="D79" i="10" s="1"/>
  <c r="D70" i="10"/>
  <c r="D71" i="10" s="1"/>
  <c r="D62" i="10"/>
  <c r="D63" i="10" s="1"/>
  <c r="D76" i="10"/>
  <c r="D77" i="10" s="1"/>
  <c r="D68" i="10"/>
  <c r="D69" i="10" s="1"/>
  <c r="D25" i="10" s="1"/>
  <c r="D32" i="10" s="1"/>
  <c r="D60" i="10"/>
  <c r="D61" i="10" s="1"/>
  <c r="D74" i="10"/>
  <c r="D75" i="10" s="1"/>
  <c r="D27" i="10" s="1"/>
  <c r="D34" i="10" s="1"/>
  <c r="D58" i="10"/>
  <c r="D59" i="10" s="1"/>
  <c r="D66" i="10"/>
  <c r="D67" i="10" s="1"/>
  <c r="D84" i="10"/>
  <c r="D72" i="10"/>
  <c r="D73" i="10" s="1"/>
  <c r="D64" i="10"/>
  <c r="D65" i="10" s="1"/>
  <c r="D56" i="10"/>
  <c r="D57" i="10" s="1"/>
  <c r="D166" i="10"/>
  <c r="D203" i="10" s="1"/>
  <c r="D240" i="10" s="1"/>
  <c r="D277" i="10" s="1"/>
  <c r="D134" i="10"/>
  <c r="D135" i="10" s="1"/>
  <c r="D159" i="10"/>
  <c r="D146" i="5"/>
  <c r="D183" i="5" s="1"/>
  <c r="D220" i="5" s="1"/>
  <c r="D257" i="5" s="1"/>
  <c r="D132" i="5"/>
  <c r="D133" i="5" s="1"/>
  <c r="D292" i="5"/>
  <c r="D145" i="5"/>
  <c r="D182" i="5" s="1"/>
  <c r="D219" i="5" s="1"/>
  <c r="D256" i="5" s="1"/>
  <c r="D291" i="5"/>
  <c r="D114" i="5"/>
  <c r="D115" i="5" s="1"/>
  <c r="D139" i="5"/>
  <c r="D140" i="5"/>
  <c r="D120" i="5"/>
  <c r="D121" i="5" s="1"/>
  <c r="D36" i="5"/>
  <c r="D37" i="5" s="1"/>
  <c r="D44" i="5"/>
  <c r="D45" i="5" s="1"/>
  <c r="D77" i="5"/>
  <c r="D78" i="5" s="1"/>
  <c r="D58" i="5"/>
  <c r="D59" i="5" s="1"/>
  <c r="D50" i="5"/>
  <c r="D51" i="5" s="1"/>
  <c r="D42" i="5"/>
  <c r="D43" i="5" s="1"/>
  <c r="D56" i="5"/>
  <c r="D57" i="5" s="1"/>
  <c r="D48" i="5"/>
  <c r="D49" i="5" s="1"/>
  <c r="D40" i="5"/>
  <c r="D41" i="5" s="1"/>
  <c r="D14" i="5" s="1"/>
  <c r="D54" i="5"/>
  <c r="D55" i="5" s="1"/>
  <c r="D46" i="5"/>
  <c r="D47" i="5" s="1"/>
  <c r="D38" i="5"/>
  <c r="D39" i="5" s="1"/>
  <c r="D13" i="5" s="1"/>
  <c r="D141" i="5"/>
  <c r="D126" i="5"/>
  <c r="D127" i="5" s="1"/>
  <c r="D280" i="5"/>
  <c r="D281" i="5" s="1"/>
  <c r="D290" i="5"/>
  <c r="B14" i="1"/>
  <c r="D328" i="13" l="1"/>
  <c r="D365" i="13" s="1"/>
  <c r="D402" i="13" s="1"/>
  <c r="D439" i="13" s="1"/>
  <c r="D476" i="13" s="1"/>
  <c r="D91" i="13"/>
  <c r="D92" i="13" s="1"/>
  <c r="D83" i="13"/>
  <c r="D84" i="13" s="1"/>
  <c r="D75" i="13"/>
  <c r="D76" i="13" s="1"/>
  <c r="D101" i="13"/>
  <c r="D89" i="13"/>
  <c r="D90" i="13" s="1"/>
  <c r="D81" i="13"/>
  <c r="D82" i="13" s="1"/>
  <c r="D73" i="13"/>
  <c r="D74" i="13" s="1"/>
  <c r="D87" i="13"/>
  <c r="D88" i="13" s="1"/>
  <c r="D85" i="13"/>
  <c r="D86" i="13" s="1"/>
  <c r="D77" i="13"/>
  <c r="D78" i="13" s="1"/>
  <c r="D95" i="13"/>
  <c r="D96" i="13" s="1"/>
  <c r="D79" i="13"/>
  <c r="D80" i="13" s="1"/>
  <c r="D93" i="13"/>
  <c r="D94" i="13" s="1"/>
  <c r="D178" i="13"/>
  <c r="D215" i="13" s="1"/>
  <c r="D252" i="13" s="1"/>
  <c r="D163" i="13"/>
  <c r="D164" i="13" s="1"/>
  <c r="D177" i="13"/>
  <c r="D214" i="13" s="1"/>
  <c r="D251" i="13" s="1"/>
  <c r="D157" i="13"/>
  <c r="D158" i="13" s="1"/>
  <c r="D293" i="13"/>
  <c r="D176" i="13"/>
  <c r="D213" i="13" s="1"/>
  <c r="D250" i="13" s="1"/>
  <c r="D151" i="13"/>
  <c r="D152" i="13" s="1"/>
  <c r="D294" i="13"/>
  <c r="D292" i="13"/>
  <c r="D169" i="13"/>
  <c r="D170" i="13" s="1"/>
  <c r="D179" i="13"/>
  <c r="D216" i="13" s="1"/>
  <c r="D253" i="13" s="1"/>
  <c r="D291" i="12"/>
  <c r="D293" i="12"/>
  <c r="D93" i="12"/>
  <c r="D94" i="12" s="1"/>
  <c r="D85" i="12"/>
  <c r="D86" i="12" s="1"/>
  <c r="D77" i="12"/>
  <c r="D78" i="12" s="1"/>
  <c r="D83" i="12"/>
  <c r="D84" i="12" s="1"/>
  <c r="D75" i="12"/>
  <c r="D76" i="12" s="1"/>
  <c r="D91" i="12"/>
  <c r="D92" i="12" s="1"/>
  <c r="D79" i="12"/>
  <c r="D80" i="12" s="1"/>
  <c r="D87" i="12"/>
  <c r="D88" i="12" s="1"/>
  <c r="D101" i="12"/>
  <c r="D95" i="12"/>
  <c r="D96" i="12" s="1"/>
  <c r="D73" i="12"/>
  <c r="D74" i="12" s="1"/>
  <c r="D89" i="12"/>
  <c r="D90" i="12" s="1"/>
  <c r="D81" i="12"/>
  <c r="D82" i="12" s="1"/>
  <c r="D176" i="12"/>
  <c r="D213" i="12" s="1"/>
  <c r="D250" i="12" s="1"/>
  <c r="D151" i="12"/>
  <c r="D152" i="12" s="1"/>
  <c r="D178" i="12"/>
  <c r="D215" i="12" s="1"/>
  <c r="D252" i="12" s="1"/>
  <c r="D163" i="12"/>
  <c r="D164" i="12" s="1"/>
  <c r="D179" i="12"/>
  <c r="D216" i="12" s="1"/>
  <c r="D253" i="12" s="1"/>
  <c r="D169" i="12"/>
  <c r="D170" i="12" s="1"/>
  <c r="D292" i="12"/>
  <c r="D177" i="12"/>
  <c r="D214" i="12" s="1"/>
  <c r="D251" i="12" s="1"/>
  <c r="D157" i="12"/>
  <c r="D158" i="12" s="1"/>
  <c r="D294" i="12"/>
  <c r="D169" i="11"/>
  <c r="D170" i="11" s="1"/>
  <c r="D179" i="11"/>
  <c r="D216" i="11" s="1"/>
  <c r="D253" i="11" s="1"/>
  <c r="D294" i="11"/>
  <c r="D177" i="11"/>
  <c r="D214" i="11" s="1"/>
  <c r="D251" i="11" s="1"/>
  <c r="D157" i="11"/>
  <c r="D158" i="11" s="1"/>
  <c r="D292" i="11"/>
  <c r="D176" i="11"/>
  <c r="D213" i="11" s="1"/>
  <c r="D250" i="11" s="1"/>
  <c r="D151" i="11"/>
  <c r="D152" i="11" s="1"/>
  <c r="D91" i="11"/>
  <c r="D92" i="11" s="1"/>
  <c r="D83" i="11"/>
  <c r="D84" i="11" s="1"/>
  <c r="D75" i="11"/>
  <c r="D76" i="11" s="1"/>
  <c r="D79" i="11"/>
  <c r="D80" i="11" s="1"/>
  <c r="D101" i="11"/>
  <c r="D77" i="11"/>
  <c r="D78" i="11" s="1"/>
  <c r="D95" i="11"/>
  <c r="D96" i="11" s="1"/>
  <c r="D73" i="11"/>
  <c r="D74" i="11" s="1"/>
  <c r="D93" i="11"/>
  <c r="D94" i="11" s="1"/>
  <c r="D89" i="11"/>
  <c r="D90" i="11" s="1"/>
  <c r="D85" i="11"/>
  <c r="D86" i="11" s="1"/>
  <c r="D87" i="11"/>
  <c r="D88" i="11" s="1"/>
  <c r="D81" i="11"/>
  <c r="D82" i="11" s="1"/>
  <c r="D328" i="11"/>
  <c r="D365" i="11" s="1"/>
  <c r="D402" i="11" s="1"/>
  <c r="D439" i="11" s="1"/>
  <c r="D476" i="11" s="1"/>
  <c r="D178" i="11"/>
  <c r="D215" i="11" s="1"/>
  <c r="D252" i="11" s="1"/>
  <c r="D163" i="11"/>
  <c r="D164" i="11" s="1"/>
  <c r="D293" i="11"/>
  <c r="D169" i="5"/>
  <c r="D170" i="5" s="1"/>
  <c r="D81" i="5"/>
  <c r="D82" i="5" s="1"/>
  <c r="D101" i="5"/>
  <c r="D112" i="5" s="1"/>
  <c r="D113" i="5" s="1"/>
  <c r="D83" i="5"/>
  <c r="D84" i="5" s="1"/>
  <c r="D79" i="5"/>
  <c r="D80" i="5" s="1"/>
  <c r="D75" i="5"/>
  <c r="D76" i="5" s="1"/>
  <c r="D91" i="5"/>
  <c r="D92" i="5" s="1"/>
  <c r="D95" i="5"/>
  <c r="D96" i="5" s="1"/>
  <c r="D73" i="5"/>
  <c r="D74" i="5" s="1"/>
  <c r="D85" i="5"/>
  <c r="D86" i="5" s="1"/>
  <c r="D89" i="5"/>
  <c r="D90" i="5" s="1"/>
  <c r="D93" i="5"/>
  <c r="D94" i="5" s="1"/>
  <c r="D35" i="10"/>
  <c r="F35" i="10" s="1"/>
  <c r="D33" i="10"/>
  <c r="F33" i="10" s="1"/>
  <c r="D311" i="10"/>
  <c r="D314" i="10"/>
  <c r="D313" i="10"/>
  <c r="D171" i="10"/>
  <c r="D172" i="10" s="1"/>
  <c r="D196" i="10"/>
  <c r="D233" i="10" s="1"/>
  <c r="D270" i="10" s="1"/>
  <c r="D113" i="10"/>
  <c r="D114" i="10" s="1"/>
  <c r="D105" i="10"/>
  <c r="D106" i="10" s="1"/>
  <c r="D97" i="10"/>
  <c r="D98" i="10" s="1"/>
  <c r="D115" i="10"/>
  <c r="D116" i="10" s="1"/>
  <c r="D107" i="10"/>
  <c r="D108" i="10" s="1"/>
  <c r="D111" i="10"/>
  <c r="D112" i="10" s="1"/>
  <c r="D103" i="10"/>
  <c r="D104" i="10" s="1"/>
  <c r="D95" i="10"/>
  <c r="D96" i="10" s="1"/>
  <c r="D121" i="10"/>
  <c r="D109" i="10"/>
  <c r="D110" i="10" s="1"/>
  <c r="D101" i="10"/>
  <c r="D102" i="10" s="1"/>
  <c r="D93" i="10"/>
  <c r="D94" i="10" s="1"/>
  <c r="D21" i="10" s="1"/>
  <c r="D28" i="10" s="1"/>
  <c r="D99" i="10"/>
  <c r="D100" i="10" s="1"/>
  <c r="D23" i="10" s="1"/>
  <c r="D30" i="10" s="1"/>
  <c r="D199" i="10"/>
  <c r="D236" i="10" s="1"/>
  <c r="D273" i="10" s="1"/>
  <c r="D189" i="10"/>
  <c r="D190" i="10" s="1"/>
  <c r="D312" i="10"/>
  <c r="D197" i="10"/>
  <c r="D234" i="10" s="1"/>
  <c r="D271" i="10" s="1"/>
  <c r="D177" i="10"/>
  <c r="D178" i="10" s="1"/>
  <c r="D198" i="10"/>
  <c r="D235" i="10" s="1"/>
  <c r="D272" i="10" s="1"/>
  <c r="D183" i="10"/>
  <c r="D184" i="10" s="1"/>
  <c r="D328" i="5"/>
  <c r="D365" i="5" s="1"/>
  <c r="D402" i="5" s="1"/>
  <c r="D439" i="5" s="1"/>
  <c r="D476" i="5" s="1"/>
  <c r="D293" i="5"/>
  <c r="D327" i="5"/>
  <c r="D329" i="5"/>
  <c r="D366" i="5" s="1"/>
  <c r="D403" i="5" s="1"/>
  <c r="D440" i="5" s="1"/>
  <c r="D477" i="5" s="1"/>
  <c r="D110" i="5"/>
  <c r="D111" i="5" s="1"/>
  <c r="D177" i="5"/>
  <c r="D214" i="5" s="1"/>
  <c r="D251" i="5" s="1"/>
  <c r="D157" i="5"/>
  <c r="D158" i="5" s="1"/>
  <c r="D176" i="5"/>
  <c r="D213" i="5" s="1"/>
  <c r="D250" i="5" s="1"/>
  <c r="D151" i="5"/>
  <c r="D152" i="5" s="1"/>
  <c r="D294" i="5"/>
  <c r="D317" i="5" s="1"/>
  <c r="D318" i="5" s="1"/>
  <c r="D178" i="5"/>
  <c r="D215" i="5" s="1"/>
  <c r="D252" i="5" s="1"/>
  <c r="D163" i="5"/>
  <c r="D164" i="5" s="1"/>
  <c r="D56" i="2"/>
  <c r="D93" i="2" s="1"/>
  <c r="D130" i="2" s="1"/>
  <c r="D55" i="2"/>
  <c r="D92" i="2" s="1"/>
  <c r="D129" i="2" s="1"/>
  <c r="D54" i="2"/>
  <c r="D91" i="2" s="1"/>
  <c r="D128" i="2" s="1"/>
  <c r="D53" i="2"/>
  <c r="D90" i="2" s="1"/>
  <c r="D127" i="2" s="1"/>
  <c r="D52" i="2"/>
  <c r="D89" i="2" s="1"/>
  <c r="D126" i="2" s="1"/>
  <c r="D51" i="2"/>
  <c r="D88" i="2" s="1"/>
  <c r="D125" i="2" s="1"/>
  <c r="D50" i="2"/>
  <c r="D87" i="2" s="1"/>
  <c r="D124" i="2" s="1"/>
  <c r="D49" i="2"/>
  <c r="D86" i="2" s="1"/>
  <c r="D123" i="2" s="1"/>
  <c r="D48" i="2"/>
  <c r="B27" i="2"/>
  <c r="B25" i="2"/>
  <c r="B23" i="2"/>
  <c r="B21" i="2"/>
  <c r="D2" i="2"/>
  <c r="D2" i="1"/>
  <c r="D4" i="13" l="1"/>
  <c r="D4" i="12"/>
  <c r="D262" i="13"/>
  <c r="D263" i="13" s="1"/>
  <c r="D287" i="13"/>
  <c r="D288" i="13"/>
  <c r="D268" i="13"/>
  <c r="D269" i="13" s="1"/>
  <c r="D329" i="13"/>
  <c r="D366" i="13" s="1"/>
  <c r="D403" i="13" s="1"/>
  <c r="D440" i="13" s="1"/>
  <c r="D477" i="13" s="1"/>
  <c r="D330" i="13"/>
  <c r="D367" i="13" s="1"/>
  <c r="D404" i="13" s="1"/>
  <c r="D441" i="13" s="1"/>
  <c r="D478" i="13" s="1"/>
  <c r="D122" i="13"/>
  <c r="D123" i="13" s="1"/>
  <c r="D128" i="13"/>
  <c r="D129" i="13" s="1"/>
  <c r="D138" i="13"/>
  <c r="D110" i="13"/>
  <c r="D111" i="13" s="1"/>
  <c r="D116" i="13"/>
  <c r="D117" i="13" s="1"/>
  <c r="D130" i="13"/>
  <c r="D131" i="13" s="1"/>
  <c r="D112" i="13"/>
  <c r="D113" i="13" s="1"/>
  <c r="D124" i="13"/>
  <c r="D125" i="13" s="1"/>
  <c r="D118" i="13"/>
  <c r="D119" i="13" s="1"/>
  <c r="D331" i="13"/>
  <c r="D368" i="13" s="1"/>
  <c r="D405" i="13" s="1"/>
  <c r="D442" i="13" s="1"/>
  <c r="D479" i="13" s="1"/>
  <c r="D274" i="13"/>
  <c r="D275" i="13" s="1"/>
  <c r="D289" i="13"/>
  <c r="D280" i="13"/>
  <c r="D281" i="13" s="1"/>
  <c r="D290" i="13"/>
  <c r="D513" i="13"/>
  <c r="D331" i="12"/>
  <c r="D368" i="12" s="1"/>
  <c r="D405" i="12" s="1"/>
  <c r="D442" i="12" s="1"/>
  <c r="D479" i="12" s="1"/>
  <c r="D330" i="12"/>
  <c r="D367" i="12" s="1"/>
  <c r="D404" i="12" s="1"/>
  <c r="D441" i="12" s="1"/>
  <c r="D478" i="12" s="1"/>
  <c r="D288" i="12"/>
  <c r="D268" i="12"/>
  <c r="D269" i="12" s="1"/>
  <c r="D274" i="12"/>
  <c r="D275" i="12" s="1"/>
  <c r="D289" i="12"/>
  <c r="D122" i="12"/>
  <c r="D123" i="12" s="1"/>
  <c r="D128" i="12"/>
  <c r="D129" i="12" s="1"/>
  <c r="D138" i="12"/>
  <c r="D110" i="12"/>
  <c r="D111" i="12" s="1"/>
  <c r="D116" i="12"/>
  <c r="D117" i="12" s="1"/>
  <c r="D118" i="12"/>
  <c r="D119" i="12" s="1"/>
  <c r="D130" i="12"/>
  <c r="D131" i="12" s="1"/>
  <c r="D112" i="12"/>
  <c r="D113" i="12" s="1"/>
  <c r="D124" i="12"/>
  <c r="D125" i="12" s="1"/>
  <c r="D329" i="12"/>
  <c r="D366" i="12" s="1"/>
  <c r="D403" i="12" s="1"/>
  <c r="D440" i="12" s="1"/>
  <c r="D477" i="12" s="1"/>
  <c r="D262" i="12"/>
  <c r="D263" i="12" s="1"/>
  <c r="D287" i="12"/>
  <c r="D280" i="12"/>
  <c r="D281" i="12" s="1"/>
  <c r="D290" i="12"/>
  <c r="D328" i="12"/>
  <c r="D365" i="12" s="1"/>
  <c r="D402" i="12" s="1"/>
  <c r="D439" i="12" s="1"/>
  <c r="D476" i="12" s="1"/>
  <c r="D288" i="11"/>
  <c r="D268" i="11"/>
  <c r="D269" i="11" s="1"/>
  <c r="D330" i="11"/>
  <c r="D367" i="11" s="1"/>
  <c r="D404" i="11" s="1"/>
  <c r="D441" i="11" s="1"/>
  <c r="D478" i="11" s="1"/>
  <c r="D331" i="11"/>
  <c r="D368" i="11" s="1"/>
  <c r="D405" i="11" s="1"/>
  <c r="D442" i="11" s="1"/>
  <c r="D479" i="11" s="1"/>
  <c r="D274" i="11"/>
  <c r="D275" i="11" s="1"/>
  <c r="D289" i="11"/>
  <c r="D262" i="11"/>
  <c r="D263" i="11" s="1"/>
  <c r="D287" i="11"/>
  <c r="D513" i="11"/>
  <c r="D122" i="11"/>
  <c r="D123" i="11" s="1"/>
  <c r="D128" i="11"/>
  <c r="D129" i="11" s="1"/>
  <c r="D138" i="11"/>
  <c r="D110" i="11"/>
  <c r="D111" i="11" s="1"/>
  <c r="D116" i="11"/>
  <c r="D117" i="11" s="1"/>
  <c r="D118" i="11"/>
  <c r="D119" i="11" s="1"/>
  <c r="D112" i="11"/>
  <c r="D113" i="11" s="1"/>
  <c r="D130" i="11"/>
  <c r="D131" i="11" s="1"/>
  <c r="D124" i="11"/>
  <c r="D125" i="11" s="1"/>
  <c r="D329" i="11"/>
  <c r="D366" i="11" s="1"/>
  <c r="D403" i="11" s="1"/>
  <c r="D440" i="11" s="1"/>
  <c r="D477" i="11" s="1"/>
  <c r="D280" i="11"/>
  <c r="D281" i="11" s="1"/>
  <c r="D290" i="11"/>
  <c r="D138" i="5"/>
  <c r="D147" i="5" s="1"/>
  <c r="D148" i="5" s="1"/>
  <c r="D122" i="5"/>
  <c r="D123" i="5" s="1"/>
  <c r="D118" i="5"/>
  <c r="D119" i="5" s="1"/>
  <c r="D124" i="5"/>
  <c r="D125" i="5" s="1"/>
  <c r="D130" i="5"/>
  <c r="D131" i="5" s="1"/>
  <c r="D116" i="5"/>
  <c r="D117" i="5" s="1"/>
  <c r="D128" i="5"/>
  <c r="D129" i="5" s="1"/>
  <c r="D308" i="10"/>
  <c r="D288" i="10"/>
  <c r="D289" i="10" s="1"/>
  <c r="D349" i="10"/>
  <c r="D386" i="10" s="1"/>
  <c r="D423" i="10" s="1"/>
  <c r="D460" i="10" s="1"/>
  <c r="D497" i="10" s="1"/>
  <c r="D351" i="10"/>
  <c r="D388" i="10" s="1"/>
  <c r="D425" i="10" s="1"/>
  <c r="D462" i="10" s="1"/>
  <c r="D499" i="10" s="1"/>
  <c r="D142" i="10"/>
  <c r="D143" i="10" s="1"/>
  <c r="D148" i="10"/>
  <c r="D149" i="10" s="1"/>
  <c r="D158" i="10"/>
  <c r="D130" i="10"/>
  <c r="D131" i="10" s="1"/>
  <c r="D136" i="10"/>
  <c r="D137" i="10" s="1"/>
  <c r="D150" i="10"/>
  <c r="D151" i="10" s="1"/>
  <c r="D132" i="10"/>
  <c r="D133" i="10" s="1"/>
  <c r="D144" i="10"/>
  <c r="D145" i="10" s="1"/>
  <c r="D138" i="10"/>
  <c r="D139" i="10" s="1"/>
  <c r="D348" i="10"/>
  <c r="D385" i="10" s="1"/>
  <c r="D422" i="10" s="1"/>
  <c r="D459" i="10" s="1"/>
  <c r="D496" i="10" s="1"/>
  <c r="D300" i="10"/>
  <c r="D301" i="10" s="1"/>
  <c r="D310" i="10"/>
  <c r="D282" i="10"/>
  <c r="D283" i="10" s="1"/>
  <c r="D307" i="10"/>
  <c r="D31" i="10"/>
  <c r="F31" i="10" s="1"/>
  <c r="D294" i="10"/>
  <c r="D295" i="10" s="1"/>
  <c r="D309" i="10"/>
  <c r="D29" i="10"/>
  <c r="D4" i="5" s="1"/>
  <c r="D350" i="10"/>
  <c r="D387" i="10" s="1"/>
  <c r="D424" i="10" s="1"/>
  <c r="D461" i="10" s="1"/>
  <c r="D498" i="10" s="1"/>
  <c r="D364" i="5"/>
  <c r="D161" i="5"/>
  <c r="D162" i="5" s="1"/>
  <c r="D330" i="5"/>
  <c r="D367" i="5" s="1"/>
  <c r="D404" i="5" s="1"/>
  <c r="D441" i="5" s="1"/>
  <c r="D478" i="5" s="1"/>
  <c r="D514" i="5"/>
  <c r="D262" i="5"/>
  <c r="D263" i="5" s="1"/>
  <c r="D287" i="5"/>
  <c r="D513" i="5"/>
  <c r="D274" i="5"/>
  <c r="D275" i="5" s="1"/>
  <c r="D289" i="5"/>
  <c r="D288" i="5"/>
  <c r="D268" i="5"/>
  <c r="D269" i="5" s="1"/>
  <c r="D331" i="5"/>
  <c r="D368" i="5" s="1"/>
  <c r="D405" i="5" s="1"/>
  <c r="D442" i="5" s="1"/>
  <c r="D479" i="5" s="1"/>
  <c r="D165" i="2"/>
  <c r="D202" i="2" s="1"/>
  <c r="D239" i="2" s="1"/>
  <c r="D276" i="2" s="1"/>
  <c r="D162" i="2"/>
  <c r="D147" i="2"/>
  <c r="D148" i="2" s="1"/>
  <c r="D163" i="2"/>
  <c r="D153" i="2"/>
  <c r="D154" i="2" s="1"/>
  <c r="D135" i="2"/>
  <c r="D136" i="2" s="1"/>
  <c r="D160" i="2"/>
  <c r="D166" i="2"/>
  <c r="D203" i="2" s="1"/>
  <c r="D240" i="2" s="1"/>
  <c r="D277" i="2" s="1"/>
  <c r="D164" i="2"/>
  <c r="D201" i="2" s="1"/>
  <c r="D238" i="2" s="1"/>
  <c r="D275" i="2" s="1"/>
  <c r="D161" i="2"/>
  <c r="D141" i="2"/>
  <c r="D142" i="2" s="1"/>
  <c r="D79" i="2"/>
  <c r="D80" i="2" s="1"/>
  <c r="D71" i="2"/>
  <c r="D72" i="2" s="1"/>
  <c r="D63" i="2"/>
  <c r="D64" i="2" s="1"/>
  <c r="D77" i="2"/>
  <c r="D78" i="2" s="1"/>
  <c r="D69" i="2"/>
  <c r="D70" i="2" s="1"/>
  <c r="D25" i="2" s="1"/>
  <c r="D34" i="2" s="1"/>
  <c r="D35" i="2" s="1"/>
  <c r="D61" i="2"/>
  <c r="D62" i="2" s="1"/>
  <c r="D75" i="2"/>
  <c r="D76" i="2" s="1"/>
  <c r="D27" i="2" s="1"/>
  <c r="D36" i="2" s="1"/>
  <c r="D37" i="2" s="1"/>
  <c r="D67" i="2"/>
  <c r="D68" i="2" s="1"/>
  <c r="D59" i="2"/>
  <c r="D60" i="2" s="1"/>
  <c r="D85" i="2"/>
  <c r="D73" i="2"/>
  <c r="D74" i="2" s="1"/>
  <c r="D65" i="2"/>
  <c r="D66" i="2" s="1"/>
  <c r="D57" i="2"/>
  <c r="D58" i="2" s="1"/>
  <c r="D167" i="2"/>
  <c r="D204" i="2" s="1"/>
  <c r="D241" i="2" s="1"/>
  <c r="D278" i="2" s="1"/>
  <c r="D15" i="5" l="1"/>
  <c r="D16" i="5"/>
  <c r="D4" i="11"/>
  <c r="D16" i="13"/>
  <c r="D326" i="13"/>
  <c r="D311" i="13"/>
  <c r="D312" i="13" s="1"/>
  <c r="D514" i="13"/>
  <c r="D515" i="13"/>
  <c r="D516" i="13"/>
  <c r="D149" i="13"/>
  <c r="D150" i="13" s="1"/>
  <c r="D175" i="13"/>
  <c r="D155" i="13"/>
  <c r="D156" i="13" s="1"/>
  <c r="D161" i="13"/>
  <c r="D162" i="13" s="1"/>
  <c r="D167" i="13"/>
  <c r="D168" i="13" s="1"/>
  <c r="D147" i="13"/>
  <c r="D148" i="13" s="1"/>
  <c r="D159" i="13"/>
  <c r="D160" i="13" s="1"/>
  <c r="D153" i="13"/>
  <c r="D154" i="13" s="1"/>
  <c r="D165" i="13"/>
  <c r="D166" i="13" s="1"/>
  <c r="D550" i="13"/>
  <c r="D587" i="13" s="1"/>
  <c r="D299" i="13"/>
  <c r="D300" i="13" s="1"/>
  <c r="D324" i="13"/>
  <c r="D317" i="13"/>
  <c r="D318" i="13" s="1"/>
  <c r="D327" i="13"/>
  <c r="D325" i="13"/>
  <c r="D305" i="13"/>
  <c r="D306" i="13" s="1"/>
  <c r="D16" i="12"/>
  <c r="D299" i="12"/>
  <c r="D300" i="12" s="1"/>
  <c r="D324" i="12"/>
  <c r="D325" i="12"/>
  <c r="D305" i="12"/>
  <c r="D306" i="12" s="1"/>
  <c r="D149" i="12"/>
  <c r="D150" i="12" s="1"/>
  <c r="D155" i="12"/>
  <c r="D156" i="12" s="1"/>
  <c r="D175" i="12"/>
  <c r="D167" i="12"/>
  <c r="D168" i="12" s="1"/>
  <c r="D161" i="12"/>
  <c r="D162" i="12" s="1"/>
  <c r="D165" i="12"/>
  <c r="D166" i="12" s="1"/>
  <c r="D147" i="12"/>
  <c r="D148" i="12" s="1"/>
  <c r="D159" i="12"/>
  <c r="D160" i="12" s="1"/>
  <c r="D153" i="12"/>
  <c r="D154" i="12" s="1"/>
  <c r="D515" i="12"/>
  <c r="D317" i="12"/>
  <c r="D318" i="12" s="1"/>
  <c r="D327" i="12"/>
  <c r="D326" i="12"/>
  <c r="D311" i="12"/>
  <c r="D312" i="12" s="1"/>
  <c r="D514" i="12"/>
  <c r="D516" i="12"/>
  <c r="D513" i="12"/>
  <c r="D175" i="11"/>
  <c r="D155" i="11"/>
  <c r="D156" i="11" s="1"/>
  <c r="D149" i="11"/>
  <c r="D150" i="11" s="1"/>
  <c r="D167" i="11"/>
  <c r="D168" i="11" s="1"/>
  <c r="D161" i="11"/>
  <c r="D162" i="11" s="1"/>
  <c r="D159" i="11"/>
  <c r="D160" i="11" s="1"/>
  <c r="D165" i="11"/>
  <c r="D166" i="11" s="1"/>
  <c r="D153" i="11"/>
  <c r="D154" i="11" s="1"/>
  <c r="D147" i="11"/>
  <c r="D148" i="11" s="1"/>
  <c r="D514" i="11"/>
  <c r="D516" i="11"/>
  <c r="D550" i="11"/>
  <c r="D587" i="11" s="1"/>
  <c r="D299" i="11"/>
  <c r="D300" i="11" s="1"/>
  <c r="D324" i="11"/>
  <c r="D515" i="11"/>
  <c r="D327" i="11"/>
  <c r="D317" i="11"/>
  <c r="D318" i="11" s="1"/>
  <c r="D326" i="11"/>
  <c r="D311" i="11"/>
  <c r="D312" i="11" s="1"/>
  <c r="D305" i="11"/>
  <c r="D306" i="11" s="1"/>
  <c r="D325" i="11"/>
  <c r="D175" i="5"/>
  <c r="D192" i="5" s="1"/>
  <c r="D193" i="5" s="1"/>
  <c r="D159" i="5"/>
  <c r="D160" i="5" s="1"/>
  <c r="D149" i="5"/>
  <c r="D150" i="5" s="1"/>
  <c r="D155" i="5"/>
  <c r="D156" i="5" s="1"/>
  <c r="D153" i="5"/>
  <c r="D154" i="5" s="1"/>
  <c r="D165" i="5"/>
  <c r="D166" i="5" s="1"/>
  <c r="D167" i="5"/>
  <c r="D168" i="5" s="1"/>
  <c r="F29" i="10"/>
  <c r="D38" i="10"/>
  <c r="D41" i="10" s="1"/>
  <c r="D536" i="10"/>
  <c r="D319" i="10"/>
  <c r="D320" i="10" s="1"/>
  <c r="D344" i="10"/>
  <c r="D535" i="10"/>
  <c r="D337" i="10"/>
  <c r="D338" i="10" s="1"/>
  <c r="D347" i="10"/>
  <c r="D534" i="10"/>
  <c r="D533" i="10"/>
  <c r="D346" i="10"/>
  <c r="D331" i="10"/>
  <c r="D332" i="10" s="1"/>
  <c r="D169" i="10"/>
  <c r="D170" i="10" s="1"/>
  <c r="D195" i="10"/>
  <c r="D175" i="10"/>
  <c r="D176" i="10" s="1"/>
  <c r="D181" i="10"/>
  <c r="D182" i="10" s="1"/>
  <c r="D187" i="10"/>
  <c r="D188" i="10" s="1"/>
  <c r="D173" i="10"/>
  <c r="D174" i="10" s="1"/>
  <c r="D185" i="10"/>
  <c r="D186" i="10" s="1"/>
  <c r="D179" i="10"/>
  <c r="D180" i="10" s="1"/>
  <c r="D167" i="10"/>
  <c r="D168" i="10" s="1"/>
  <c r="D345" i="10"/>
  <c r="D325" i="10"/>
  <c r="D326" i="10" s="1"/>
  <c r="D325" i="5"/>
  <c r="D305" i="5"/>
  <c r="D306" i="5" s="1"/>
  <c r="D326" i="5"/>
  <c r="D311" i="5"/>
  <c r="D312" i="5" s="1"/>
  <c r="D550" i="5"/>
  <c r="D587" i="5" s="1"/>
  <c r="D515" i="5"/>
  <c r="D401" i="5"/>
  <c r="D438" i="5" s="1"/>
  <c r="D475" i="5" s="1"/>
  <c r="D391" i="5"/>
  <c r="D392" i="5" s="1"/>
  <c r="D354" i="5"/>
  <c r="D355" i="5" s="1"/>
  <c r="D551" i="5"/>
  <c r="D588" i="5" s="1"/>
  <c r="D516" i="5"/>
  <c r="D299" i="5"/>
  <c r="D300" i="5" s="1"/>
  <c r="D324" i="5"/>
  <c r="D202" i="5"/>
  <c r="D203" i="5" s="1"/>
  <c r="D212" i="5"/>
  <c r="D200" i="5"/>
  <c r="D201" i="5" s="1"/>
  <c r="D206" i="5"/>
  <c r="D207" i="5" s="1"/>
  <c r="D196" i="5"/>
  <c r="D197" i="5" s="1"/>
  <c r="F37" i="2"/>
  <c r="F35" i="2"/>
  <c r="D312" i="2"/>
  <c r="D190" i="2"/>
  <c r="D191" i="2" s="1"/>
  <c r="D200" i="2"/>
  <c r="D237" i="2" s="1"/>
  <c r="D274" i="2" s="1"/>
  <c r="D197" i="2"/>
  <c r="D234" i="2" s="1"/>
  <c r="D271" i="2" s="1"/>
  <c r="D172" i="2"/>
  <c r="D173" i="2" s="1"/>
  <c r="D315" i="2"/>
  <c r="D314" i="2"/>
  <c r="D198" i="2"/>
  <c r="D235" i="2" s="1"/>
  <c r="D272" i="2" s="1"/>
  <c r="D178" i="2"/>
  <c r="D179" i="2" s="1"/>
  <c r="D313" i="2"/>
  <c r="D199" i="2"/>
  <c r="D236" i="2" s="1"/>
  <c r="D273" i="2" s="1"/>
  <c r="D184" i="2"/>
  <c r="D185" i="2" s="1"/>
  <c r="D114" i="2"/>
  <c r="D115" i="2" s="1"/>
  <c r="D106" i="2"/>
  <c r="D107" i="2" s="1"/>
  <c r="D98" i="2"/>
  <c r="D99" i="2" s="1"/>
  <c r="D112" i="2"/>
  <c r="D113" i="2" s="1"/>
  <c r="D104" i="2"/>
  <c r="D105" i="2" s="1"/>
  <c r="D96" i="2"/>
  <c r="D97" i="2" s="1"/>
  <c r="D122" i="2"/>
  <c r="D110" i="2"/>
  <c r="D111" i="2" s="1"/>
  <c r="D102" i="2"/>
  <c r="D103" i="2" s="1"/>
  <c r="D94" i="2"/>
  <c r="D95" i="2" s="1"/>
  <c r="D21" i="2" s="1"/>
  <c r="D30" i="2" s="1"/>
  <c r="D31" i="2" s="1"/>
  <c r="D108" i="2"/>
  <c r="D109" i="2" s="1"/>
  <c r="D116" i="2"/>
  <c r="D117" i="2" s="1"/>
  <c r="D100" i="2"/>
  <c r="D101" i="2" s="1"/>
  <c r="D23" i="2" s="1"/>
  <c r="D32" i="2" s="1"/>
  <c r="D33" i="2" s="1"/>
  <c r="B15" i="1"/>
  <c r="D38" i="1"/>
  <c r="D75" i="1" s="1"/>
  <c r="D112" i="1" s="1"/>
  <c r="D149" i="1" s="1"/>
  <c r="D186" i="1" s="1"/>
  <c r="D223" i="1" s="1"/>
  <c r="D260" i="1" s="1"/>
  <c r="D297" i="1" s="1"/>
  <c r="D334" i="1" s="1"/>
  <c r="D371" i="1" s="1"/>
  <c r="D408" i="1" s="1"/>
  <c r="D445" i="1" s="1"/>
  <c r="D482" i="1" s="1"/>
  <c r="D37" i="1"/>
  <c r="D74" i="1" s="1"/>
  <c r="D111" i="1" s="1"/>
  <c r="D148" i="1" s="1"/>
  <c r="D185" i="1" s="1"/>
  <c r="D222" i="1" s="1"/>
  <c r="D259" i="1" s="1"/>
  <c r="D296" i="1" s="1"/>
  <c r="D333" i="1" s="1"/>
  <c r="D370" i="1" s="1"/>
  <c r="D407" i="1" s="1"/>
  <c r="D444" i="1" s="1"/>
  <c r="D481" i="1" s="1"/>
  <c r="D36" i="1"/>
  <c r="D73" i="1" s="1"/>
  <c r="D110" i="1" s="1"/>
  <c r="D147" i="1" s="1"/>
  <c r="D184" i="1" s="1"/>
  <c r="D221" i="1" s="1"/>
  <c r="D258" i="1" s="1"/>
  <c r="D295" i="1" s="1"/>
  <c r="D332" i="1" s="1"/>
  <c r="D369" i="1" s="1"/>
  <c r="D406" i="1" s="1"/>
  <c r="D443" i="1" s="1"/>
  <c r="D480" i="1" s="1"/>
  <c r="D35" i="1"/>
  <c r="D72" i="1" s="1"/>
  <c r="D109" i="1" s="1"/>
  <c r="D146" i="1" s="1"/>
  <c r="D183" i="1" s="1"/>
  <c r="D220" i="1" s="1"/>
  <c r="D257" i="1" s="1"/>
  <c r="D294" i="1" s="1"/>
  <c r="D331" i="1" s="1"/>
  <c r="D368" i="1" s="1"/>
  <c r="D405" i="1" s="1"/>
  <c r="D442" i="1" s="1"/>
  <c r="D479" i="1" s="1"/>
  <c r="D34" i="1"/>
  <c r="D71" i="1" s="1"/>
  <c r="D108" i="1" s="1"/>
  <c r="D145" i="1" s="1"/>
  <c r="D182" i="1" s="1"/>
  <c r="D219" i="1" s="1"/>
  <c r="D256" i="1" s="1"/>
  <c r="D33" i="1"/>
  <c r="D70" i="1" s="1"/>
  <c r="D107" i="1" s="1"/>
  <c r="D144" i="1" s="1"/>
  <c r="D181" i="1" s="1"/>
  <c r="D218" i="1" s="1"/>
  <c r="D255" i="1" s="1"/>
  <c r="D32" i="1"/>
  <c r="D69" i="1" s="1"/>
  <c r="D106" i="1" s="1"/>
  <c r="D143" i="1" s="1"/>
  <c r="D180" i="1" s="1"/>
  <c r="D217" i="1" s="1"/>
  <c r="D254" i="1" s="1"/>
  <c r="D31" i="1"/>
  <c r="D68" i="1" s="1"/>
  <c r="D105" i="1" s="1"/>
  <c r="D142" i="1" s="1"/>
  <c r="D179" i="1" s="1"/>
  <c r="D216" i="1" s="1"/>
  <c r="D253" i="1" s="1"/>
  <c r="D30" i="1"/>
  <c r="D15" i="13" l="1"/>
  <c r="D19" i="13" s="1"/>
  <c r="D21" i="13" s="1"/>
  <c r="D336" i="13"/>
  <c r="D337" i="13" s="1"/>
  <c r="D361" i="13"/>
  <c r="D552" i="13"/>
  <c r="D589" i="13" s="1"/>
  <c r="D551" i="13"/>
  <c r="D588" i="13" s="1"/>
  <c r="D202" i="13"/>
  <c r="D203" i="13" s="1"/>
  <c r="D194" i="13"/>
  <c r="D195" i="13" s="1"/>
  <c r="D186" i="13"/>
  <c r="D187" i="13" s="1"/>
  <c r="D212" i="13"/>
  <c r="D200" i="13"/>
  <c r="D201" i="13" s="1"/>
  <c r="D192" i="13"/>
  <c r="D193" i="13" s="1"/>
  <c r="D184" i="13"/>
  <c r="D185" i="13" s="1"/>
  <c r="D206" i="13"/>
  <c r="D207" i="13" s="1"/>
  <c r="D198" i="13"/>
  <c r="D199" i="13" s="1"/>
  <c r="D190" i="13"/>
  <c r="D191" i="13" s="1"/>
  <c r="D188" i="13"/>
  <c r="D189" i="13" s="1"/>
  <c r="D204" i="13"/>
  <c r="D205" i="13" s="1"/>
  <c r="D196" i="13"/>
  <c r="D197" i="13" s="1"/>
  <c r="D363" i="13"/>
  <c r="D348" i="13"/>
  <c r="D349" i="13" s="1"/>
  <c r="D354" i="13"/>
  <c r="D355" i="13" s="1"/>
  <c r="D364" i="13"/>
  <c r="D362" i="13"/>
  <c r="D342" i="13"/>
  <c r="D343" i="13" s="1"/>
  <c r="D553" i="13"/>
  <c r="D590" i="13" s="1"/>
  <c r="D15" i="12"/>
  <c r="D19" i="12" s="1"/>
  <c r="D21" i="12" s="1"/>
  <c r="D202" i="12"/>
  <c r="D203" i="12" s="1"/>
  <c r="D194" i="12"/>
  <c r="D195" i="12" s="1"/>
  <c r="D186" i="12"/>
  <c r="D187" i="12" s="1"/>
  <c r="D212" i="12"/>
  <c r="D200" i="12"/>
  <c r="D201" i="12" s="1"/>
  <c r="D192" i="12"/>
  <c r="D193" i="12" s="1"/>
  <c r="D184" i="12"/>
  <c r="D185" i="12" s="1"/>
  <c r="D206" i="12"/>
  <c r="D207" i="12" s="1"/>
  <c r="D198" i="12"/>
  <c r="D199" i="12" s="1"/>
  <c r="D190" i="12"/>
  <c r="D191" i="12" s="1"/>
  <c r="D204" i="12"/>
  <c r="D205" i="12" s="1"/>
  <c r="D196" i="12"/>
  <c r="D197" i="12" s="1"/>
  <c r="D188" i="12"/>
  <c r="D189" i="12" s="1"/>
  <c r="D552" i="12"/>
  <c r="D589" i="12" s="1"/>
  <c r="D550" i="12"/>
  <c r="D587" i="12" s="1"/>
  <c r="D551" i="12"/>
  <c r="D588" i="12" s="1"/>
  <c r="D362" i="12"/>
  <c r="D342" i="12"/>
  <c r="D343" i="12" s="1"/>
  <c r="D19" i="5"/>
  <c r="D21" i="5" s="1"/>
  <c r="D363" i="12"/>
  <c r="D348" i="12"/>
  <c r="D349" i="12" s="1"/>
  <c r="D336" i="12"/>
  <c r="D337" i="12" s="1"/>
  <c r="D361" i="12"/>
  <c r="D553" i="12"/>
  <c r="D590" i="12" s="1"/>
  <c r="D354" i="12"/>
  <c r="D355" i="12" s="1"/>
  <c r="D364" i="12"/>
  <c r="D363" i="11"/>
  <c r="D348" i="11"/>
  <c r="D349" i="11" s="1"/>
  <c r="D354" i="11"/>
  <c r="D355" i="11" s="1"/>
  <c r="D364" i="11"/>
  <c r="D553" i="11"/>
  <c r="D590" i="11" s="1"/>
  <c r="D16" i="11"/>
  <c r="D15" i="11"/>
  <c r="D552" i="11"/>
  <c r="D589" i="11" s="1"/>
  <c r="D551" i="11"/>
  <c r="D588" i="11" s="1"/>
  <c r="D362" i="11"/>
  <c r="D342" i="11"/>
  <c r="D343" i="11" s="1"/>
  <c r="D336" i="11"/>
  <c r="D337" i="11" s="1"/>
  <c r="D361" i="11"/>
  <c r="D202" i="11"/>
  <c r="D203" i="11" s="1"/>
  <c r="D194" i="11"/>
  <c r="D195" i="11" s="1"/>
  <c r="D186" i="11"/>
  <c r="D187" i="11" s="1"/>
  <c r="D212" i="11"/>
  <c r="D200" i="11"/>
  <c r="D201" i="11" s="1"/>
  <c r="D192" i="11"/>
  <c r="D193" i="11" s="1"/>
  <c r="D184" i="11"/>
  <c r="D185" i="11" s="1"/>
  <c r="D206" i="11"/>
  <c r="D207" i="11" s="1"/>
  <c r="D198" i="11"/>
  <c r="D199" i="11" s="1"/>
  <c r="D190" i="11"/>
  <c r="D191" i="11" s="1"/>
  <c r="D204" i="11"/>
  <c r="D205" i="11" s="1"/>
  <c r="D196" i="11"/>
  <c r="D197" i="11" s="1"/>
  <c r="D188" i="11"/>
  <c r="D189" i="11" s="1"/>
  <c r="D204" i="5"/>
  <c r="D205" i="5" s="1"/>
  <c r="D188" i="5"/>
  <c r="D189" i="5" s="1"/>
  <c r="D190" i="5"/>
  <c r="D191" i="5" s="1"/>
  <c r="D186" i="5"/>
  <c r="D187" i="5" s="1"/>
  <c r="D198" i="5"/>
  <c r="D199" i="5" s="1"/>
  <c r="D194" i="5"/>
  <c r="D195" i="5" s="1"/>
  <c r="D184" i="5"/>
  <c r="D185" i="5" s="1"/>
  <c r="D40" i="10"/>
  <c r="D383" i="10"/>
  <c r="D368" i="10"/>
  <c r="D369" i="10" s="1"/>
  <c r="D374" i="10"/>
  <c r="D375" i="10" s="1"/>
  <c r="D384" i="10"/>
  <c r="D570" i="10"/>
  <c r="D607" i="10" s="1"/>
  <c r="D572" i="10"/>
  <c r="D609" i="10" s="1"/>
  <c r="D382" i="10"/>
  <c r="D362" i="10"/>
  <c r="D363" i="10" s="1"/>
  <c r="D222" i="10"/>
  <c r="D223" i="10" s="1"/>
  <c r="D214" i="10"/>
  <c r="D215" i="10" s="1"/>
  <c r="D206" i="10"/>
  <c r="D207" i="10" s="1"/>
  <c r="D232" i="10"/>
  <c r="D220" i="10"/>
  <c r="D221" i="10" s="1"/>
  <c r="D212" i="10"/>
  <c r="D213" i="10" s="1"/>
  <c r="D204" i="10"/>
  <c r="D205" i="10" s="1"/>
  <c r="D226" i="10"/>
  <c r="D227" i="10" s="1"/>
  <c r="D218" i="10"/>
  <c r="D219" i="10" s="1"/>
  <c r="D210" i="10"/>
  <c r="D211" i="10" s="1"/>
  <c r="D224" i="10"/>
  <c r="D225" i="10" s="1"/>
  <c r="D216" i="10"/>
  <c r="D217" i="10" s="1"/>
  <c r="D208" i="10"/>
  <c r="D209" i="10" s="1"/>
  <c r="D573" i="10"/>
  <c r="D610" i="10" s="1"/>
  <c r="D571" i="10"/>
  <c r="D608" i="10" s="1"/>
  <c r="D356" i="10"/>
  <c r="D357" i="10" s="1"/>
  <c r="D381" i="10"/>
  <c r="D362" i="5"/>
  <c r="D342" i="5"/>
  <c r="D343" i="5" s="1"/>
  <c r="D552" i="5"/>
  <c r="D589" i="5" s="1"/>
  <c r="D553" i="5"/>
  <c r="D590" i="5" s="1"/>
  <c r="D249" i="5"/>
  <c r="D237" i="5"/>
  <c r="D238" i="5" s="1"/>
  <c r="D229" i="5"/>
  <c r="D230" i="5" s="1"/>
  <c r="D221" i="5"/>
  <c r="D222" i="5" s="1"/>
  <c r="D243" i="5"/>
  <c r="D244" i="5" s="1"/>
  <c r="D235" i="5"/>
  <c r="D236" i="5" s="1"/>
  <c r="D227" i="5"/>
  <c r="D228" i="5" s="1"/>
  <c r="D241" i="5"/>
  <c r="D242" i="5" s="1"/>
  <c r="D233" i="5"/>
  <c r="D234" i="5" s="1"/>
  <c r="D225" i="5"/>
  <c r="D226" i="5" s="1"/>
  <c r="D239" i="5"/>
  <c r="D240" i="5" s="1"/>
  <c r="D231" i="5"/>
  <c r="D232" i="5" s="1"/>
  <c r="D223" i="5"/>
  <c r="D224" i="5" s="1"/>
  <c r="D363" i="5"/>
  <c r="D348" i="5"/>
  <c r="D349" i="5" s="1"/>
  <c r="D512" i="5"/>
  <c r="D502" i="5"/>
  <c r="D503" i="5" s="1"/>
  <c r="D336" i="5"/>
  <c r="D337" i="5" s="1"/>
  <c r="D361" i="5"/>
  <c r="F33" i="2"/>
  <c r="D40" i="2"/>
  <c r="F31" i="2"/>
  <c r="D350" i="2"/>
  <c r="D387" i="2" s="1"/>
  <c r="D424" i="2" s="1"/>
  <c r="D461" i="2" s="1"/>
  <c r="D498" i="2" s="1"/>
  <c r="D351" i="2"/>
  <c r="D388" i="2" s="1"/>
  <c r="D425" i="2" s="1"/>
  <c r="D462" i="2" s="1"/>
  <c r="D499" i="2" s="1"/>
  <c r="D143" i="2"/>
  <c r="D144" i="2" s="1"/>
  <c r="D149" i="2"/>
  <c r="D150" i="2" s="1"/>
  <c r="D159" i="2"/>
  <c r="D131" i="2"/>
  <c r="D132" i="2" s="1"/>
  <c r="D137" i="2"/>
  <c r="D138" i="2" s="1"/>
  <c r="D139" i="2"/>
  <c r="D140" i="2" s="1"/>
  <c r="D133" i="2"/>
  <c r="D134" i="2" s="1"/>
  <c r="D145" i="2"/>
  <c r="D146" i="2" s="1"/>
  <c r="D151" i="2"/>
  <c r="D152" i="2" s="1"/>
  <c r="D301" i="2"/>
  <c r="D302" i="2" s="1"/>
  <c r="D311" i="2"/>
  <c r="D352" i="2"/>
  <c r="D389" i="2" s="1"/>
  <c r="D426" i="2" s="1"/>
  <c r="D463" i="2" s="1"/>
  <c r="D500" i="2" s="1"/>
  <c r="D349" i="2"/>
  <c r="D386" i="2" s="1"/>
  <c r="D423" i="2" s="1"/>
  <c r="D460" i="2" s="1"/>
  <c r="D497" i="2" s="1"/>
  <c r="D283" i="2"/>
  <c r="D284" i="2" s="1"/>
  <c r="D308" i="2"/>
  <c r="D309" i="2"/>
  <c r="D289" i="2"/>
  <c r="D290" i="2" s="1"/>
  <c r="D295" i="2"/>
  <c r="D296" i="2" s="1"/>
  <c r="D310" i="2"/>
  <c r="D516" i="1"/>
  <c r="D518" i="1"/>
  <c r="D519" i="1"/>
  <c r="D517" i="1"/>
  <c r="D293" i="1"/>
  <c r="D283" i="1"/>
  <c r="D284" i="1" s="1"/>
  <c r="D277" i="1"/>
  <c r="D278" i="1" s="1"/>
  <c r="D292" i="1"/>
  <c r="D291" i="1"/>
  <c r="D271" i="1"/>
  <c r="D272" i="1" s="1"/>
  <c r="D290" i="1"/>
  <c r="D327" i="1" s="1"/>
  <c r="D265" i="1"/>
  <c r="D266" i="1" s="1"/>
  <c r="D166" i="1"/>
  <c r="D167" i="1" s="1"/>
  <c r="D172" i="1"/>
  <c r="D173" i="1" s="1"/>
  <c r="D154" i="1"/>
  <c r="D155" i="1" s="1"/>
  <c r="D160" i="1"/>
  <c r="D161" i="1" s="1"/>
  <c r="D117" i="1"/>
  <c r="D118" i="1" s="1"/>
  <c r="D129" i="1"/>
  <c r="D130" i="1" s="1"/>
  <c r="D123" i="1"/>
  <c r="D124" i="1" s="1"/>
  <c r="D135" i="1"/>
  <c r="D136" i="1" s="1"/>
  <c r="D53" i="1"/>
  <c r="D54" i="1" s="1"/>
  <c r="D67" i="1"/>
  <c r="D104" i="1" s="1"/>
  <c r="D49" i="1"/>
  <c r="D50" i="1" s="1"/>
  <c r="D45" i="1"/>
  <c r="D46" i="1" s="1"/>
  <c r="D43" i="1"/>
  <c r="D44" i="1" s="1"/>
  <c r="D55" i="1"/>
  <c r="D56" i="1" s="1"/>
  <c r="D39" i="1"/>
  <c r="D40" i="1" s="1"/>
  <c r="D41" i="1"/>
  <c r="D42" i="1" s="1"/>
  <c r="D57" i="1"/>
  <c r="D58" i="1" s="1"/>
  <c r="D59" i="1"/>
  <c r="D60" i="1" s="1"/>
  <c r="D47" i="1"/>
  <c r="D48" i="1" s="1"/>
  <c r="D61" i="1"/>
  <c r="D51" i="1"/>
  <c r="D52" i="1" s="1"/>
  <c r="D41" i="2" l="1"/>
  <c r="D42" i="2"/>
  <c r="D20" i="13"/>
  <c r="D399" i="13"/>
  <c r="D436" i="13" s="1"/>
  <c r="D473" i="13" s="1"/>
  <c r="D379" i="13"/>
  <c r="D380" i="13" s="1"/>
  <c r="D400" i="13"/>
  <c r="D437" i="13" s="1"/>
  <c r="D474" i="13" s="1"/>
  <c r="D385" i="13"/>
  <c r="D386" i="13" s="1"/>
  <c r="D249" i="13"/>
  <c r="D237" i="13"/>
  <c r="D238" i="13" s="1"/>
  <c r="D221" i="13"/>
  <c r="D222" i="13" s="1"/>
  <c r="D229" i="13"/>
  <c r="D230" i="13" s="1"/>
  <c r="D243" i="13"/>
  <c r="D244" i="13" s="1"/>
  <c r="D235" i="13"/>
  <c r="D236" i="13" s="1"/>
  <c r="D227" i="13"/>
  <c r="D228" i="13" s="1"/>
  <c r="D241" i="13"/>
  <c r="D242" i="13" s="1"/>
  <c r="D233" i="13"/>
  <c r="D234" i="13" s="1"/>
  <c r="D225" i="13"/>
  <c r="D226" i="13" s="1"/>
  <c r="D223" i="13"/>
  <c r="D224" i="13" s="1"/>
  <c r="D239" i="13"/>
  <c r="D240" i="13" s="1"/>
  <c r="D231" i="13"/>
  <c r="D232" i="13" s="1"/>
  <c r="D373" i="13"/>
  <c r="D374" i="13" s="1"/>
  <c r="D398" i="13"/>
  <c r="D435" i="13" s="1"/>
  <c r="D472" i="13" s="1"/>
  <c r="D401" i="13"/>
  <c r="D438" i="13" s="1"/>
  <c r="D475" i="13" s="1"/>
  <c r="D391" i="13"/>
  <c r="D392" i="13" s="1"/>
  <c r="D20" i="12"/>
  <c r="D401" i="12"/>
  <c r="D438" i="12" s="1"/>
  <c r="D475" i="12" s="1"/>
  <c r="D391" i="12"/>
  <c r="D392" i="12" s="1"/>
  <c r="D399" i="12"/>
  <c r="D436" i="12" s="1"/>
  <c r="D473" i="12" s="1"/>
  <c r="D379" i="12"/>
  <c r="D380" i="12" s="1"/>
  <c r="D249" i="12"/>
  <c r="D237" i="12"/>
  <c r="D238" i="12" s="1"/>
  <c r="D229" i="12"/>
  <c r="D230" i="12" s="1"/>
  <c r="D221" i="12"/>
  <c r="D222" i="12" s="1"/>
  <c r="D235" i="12"/>
  <c r="D236" i="12" s="1"/>
  <c r="D243" i="12"/>
  <c r="D244" i="12" s="1"/>
  <c r="D227" i="12"/>
  <c r="D228" i="12" s="1"/>
  <c r="D223" i="12"/>
  <c r="D224" i="12" s="1"/>
  <c r="D241" i="12"/>
  <c r="D242" i="12" s="1"/>
  <c r="D239" i="12"/>
  <c r="D240" i="12" s="1"/>
  <c r="D233" i="12"/>
  <c r="D234" i="12" s="1"/>
  <c r="D231" i="12"/>
  <c r="D232" i="12" s="1"/>
  <c r="D225" i="12"/>
  <c r="D226" i="12" s="1"/>
  <c r="D373" i="12"/>
  <c r="D374" i="12" s="1"/>
  <c r="D398" i="12"/>
  <c r="D435" i="12" s="1"/>
  <c r="D472" i="12" s="1"/>
  <c r="D400" i="12"/>
  <c r="D437" i="12" s="1"/>
  <c r="D474" i="12" s="1"/>
  <c r="D385" i="12"/>
  <c r="D386" i="12" s="1"/>
  <c r="D19" i="11"/>
  <c r="D21" i="11" s="1"/>
  <c r="D400" i="11"/>
  <c r="D437" i="11" s="1"/>
  <c r="D474" i="11" s="1"/>
  <c r="D385" i="11"/>
  <c r="D386" i="11" s="1"/>
  <c r="D243" i="11"/>
  <c r="D244" i="11" s="1"/>
  <c r="D235" i="11"/>
  <c r="D236" i="11" s="1"/>
  <c r="D227" i="11"/>
  <c r="D228" i="11" s="1"/>
  <c r="D249" i="11"/>
  <c r="D223" i="11"/>
  <c r="D224" i="11" s="1"/>
  <c r="D241" i="11"/>
  <c r="D242" i="11" s="1"/>
  <c r="D221" i="11"/>
  <c r="D222" i="11" s="1"/>
  <c r="D237" i="11"/>
  <c r="D238" i="11" s="1"/>
  <c r="D239" i="11"/>
  <c r="D240" i="11" s="1"/>
  <c r="D233" i="11"/>
  <c r="D234" i="11" s="1"/>
  <c r="D225" i="11"/>
  <c r="D226" i="11" s="1"/>
  <c r="D231" i="11"/>
  <c r="D232" i="11" s="1"/>
  <c r="D229" i="11"/>
  <c r="D230" i="11" s="1"/>
  <c r="D399" i="11"/>
  <c r="D436" i="11" s="1"/>
  <c r="D473" i="11" s="1"/>
  <c r="D379" i="11"/>
  <c r="D380" i="11" s="1"/>
  <c r="D398" i="11"/>
  <c r="D435" i="11" s="1"/>
  <c r="D472" i="11" s="1"/>
  <c r="D373" i="11"/>
  <c r="D374" i="11" s="1"/>
  <c r="D391" i="11"/>
  <c r="D392" i="11" s="1"/>
  <c r="D401" i="11"/>
  <c r="D438" i="11" s="1"/>
  <c r="D475" i="11" s="1"/>
  <c r="D20" i="5"/>
  <c r="D393" i="10"/>
  <c r="D394" i="10" s="1"/>
  <c r="D418" i="10"/>
  <c r="D455" i="10" s="1"/>
  <c r="D492" i="10" s="1"/>
  <c r="D269" i="10"/>
  <c r="D257" i="10"/>
  <c r="D258" i="10" s="1"/>
  <c r="D249" i="10"/>
  <c r="D250" i="10" s="1"/>
  <c r="D241" i="10"/>
  <c r="D242" i="10" s="1"/>
  <c r="D259" i="10"/>
  <c r="D260" i="10" s="1"/>
  <c r="D263" i="10"/>
  <c r="D264" i="10" s="1"/>
  <c r="D255" i="10"/>
  <c r="D256" i="10" s="1"/>
  <c r="D247" i="10"/>
  <c r="D248" i="10" s="1"/>
  <c r="D261" i="10"/>
  <c r="D262" i="10" s="1"/>
  <c r="D253" i="10"/>
  <c r="D254" i="10" s="1"/>
  <c r="D245" i="10"/>
  <c r="D246" i="10" s="1"/>
  <c r="D243" i="10"/>
  <c r="D244" i="10" s="1"/>
  <c r="D251" i="10"/>
  <c r="D252" i="10" s="1"/>
  <c r="D411" i="10"/>
  <c r="D412" i="10" s="1"/>
  <c r="D421" i="10"/>
  <c r="D458" i="10" s="1"/>
  <c r="D495" i="10" s="1"/>
  <c r="D420" i="10"/>
  <c r="D457" i="10" s="1"/>
  <c r="D494" i="10" s="1"/>
  <c r="D405" i="10"/>
  <c r="D406" i="10" s="1"/>
  <c r="D419" i="10"/>
  <c r="D456" i="10" s="1"/>
  <c r="D493" i="10" s="1"/>
  <c r="D399" i="10"/>
  <c r="D400" i="10" s="1"/>
  <c r="D539" i="5"/>
  <c r="D540" i="5" s="1"/>
  <c r="D549" i="5"/>
  <c r="D286" i="5"/>
  <c r="D258" i="5"/>
  <c r="D259" i="5" s="1"/>
  <c r="D264" i="5"/>
  <c r="D265" i="5" s="1"/>
  <c r="D276" i="5"/>
  <c r="D277" i="5" s="1"/>
  <c r="D270" i="5"/>
  <c r="D271" i="5" s="1"/>
  <c r="D260" i="5"/>
  <c r="D261" i="5" s="1"/>
  <c r="D266" i="5"/>
  <c r="D267" i="5" s="1"/>
  <c r="D278" i="5"/>
  <c r="D279" i="5" s="1"/>
  <c r="D272" i="5"/>
  <c r="D273" i="5" s="1"/>
  <c r="D399" i="5"/>
  <c r="D436" i="5" s="1"/>
  <c r="D473" i="5" s="1"/>
  <c r="D379" i="5"/>
  <c r="D380" i="5" s="1"/>
  <c r="D400" i="5"/>
  <c r="D437" i="5" s="1"/>
  <c r="D474" i="5" s="1"/>
  <c r="D385" i="5"/>
  <c r="D386" i="5" s="1"/>
  <c r="D373" i="5"/>
  <c r="D374" i="5" s="1"/>
  <c r="D398" i="5"/>
  <c r="D435" i="5" s="1"/>
  <c r="D472" i="5" s="1"/>
  <c r="D338" i="2"/>
  <c r="D339" i="2" s="1"/>
  <c r="D348" i="2"/>
  <c r="D170" i="2"/>
  <c r="D171" i="2" s="1"/>
  <c r="D196" i="2"/>
  <c r="D176" i="2"/>
  <c r="D177" i="2" s="1"/>
  <c r="D182" i="2"/>
  <c r="D183" i="2" s="1"/>
  <c r="D188" i="2"/>
  <c r="D189" i="2" s="1"/>
  <c r="D168" i="2"/>
  <c r="D169" i="2" s="1"/>
  <c r="D174" i="2"/>
  <c r="D175" i="2" s="1"/>
  <c r="D180" i="2"/>
  <c r="D181" i="2" s="1"/>
  <c r="D186" i="2"/>
  <c r="D187" i="2" s="1"/>
  <c r="D534" i="2"/>
  <c r="D346" i="2"/>
  <c r="D326" i="2"/>
  <c r="D327" i="2" s="1"/>
  <c r="D347" i="2"/>
  <c r="D332" i="2"/>
  <c r="D333" i="2" s="1"/>
  <c r="D320" i="2"/>
  <c r="D321" i="2" s="1"/>
  <c r="D345" i="2"/>
  <c r="D535" i="2"/>
  <c r="D537" i="2"/>
  <c r="D536" i="2"/>
  <c r="D554" i="1"/>
  <c r="D591" i="1" s="1"/>
  <c r="D556" i="1"/>
  <c r="D593" i="1" s="1"/>
  <c r="D555" i="1"/>
  <c r="D592" i="1" s="1"/>
  <c r="D553" i="1"/>
  <c r="D590" i="1" s="1"/>
  <c r="D302" i="1"/>
  <c r="D303" i="1" s="1"/>
  <c r="D320" i="1"/>
  <c r="D321" i="1" s="1"/>
  <c r="D330" i="1"/>
  <c r="D329" i="1"/>
  <c r="D314" i="1"/>
  <c r="D315" i="1" s="1"/>
  <c r="D308" i="1"/>
  <c r="D309" i="1" s="1"/>
  <c r="D328" i="1"/>
  <c r="D339" i="1"/>
  <c r="D340" i="1" s="1"/>
  <c r="D364" i="1"/>
  <c r="D121" i="1"/>
  <c r="D122" i="1" s="1"/>
  <c r="D141" i="1"/>
  <c r="D178" i="1" s="1"/>
  <c r="D62" i="1"/>
  <c r="D131" i="1"/>
  <c r="D132" i="1" s="1"/>
  <c r="D119" i="1"/>
  <c r="D120" i="1" s="1"/>
  <c r="D113" i="1"/>
  <c r="D114" i="1" s="1"/>
  <c r="D125" i="1"/>
  <c r="D126" i="1" s="1"/>
  <c r="D115" i="1"/>
  <c r="D116" i="1" s="1"/>
  <c r="D127" i="1"/>
  <c r="D128" i="1" s="1"/>
  <c r="D133" i="1"/>
  <c r="D134" i="1" s="1"/>
  <c r="D86" i="1"/>
  <c r="D87" i="1" s="1"/>
  <c r="D78" i="1"/>
  <c r="D79" i="1" s="1"/>
  <c r="D94" i="1"/>
  <c r="D95" i="1" s="1"/>
  <c r="D96" i="1"/>
  <c r="D80" i="1"/>
  <c r="D81" i="1" s="1"/>
  <c r="D15" i="1" s="1"/>
  <c r="D18" i="1" s="1"/>
  <c r="D19" i="1" s="1"/>
  <c r="D88" i="1"/>
  <c r="D89" i="1" s="1"/>
  <c r="D76" i="1"/>
  <c r="D90" i="1"/>
  <c r="D91" i="1" s="1"/>
  <c r="D84" i="1"/>
  <c r="D85" i="1" s="1"/>
  <c r="D92" i="1"/>
  <c r="D93" i="1" s="1"/>
  <c r="D82" i="1"/>
  <c r="D83" i="1" s="1"/>
  <c r="D98" i="1"/>
  <c r="D99" i="1" s="1"/>
  <c r="D39" i="10" l="1"/>
  <c r="D42" i="10" s="1"/>
  <c r="D502" i="13"/>
  <c r="D503" i="13" s="1"/>
  <c r="D512" i="13"/>
  <c r="D286" i="13"/>
  <c r="D258" i="13"/>
  <c r="D259" i="13" s="1"/>
  <c r="D264" i="13"/>
  <c r="D265" i="13" s="1"/>
  <c r="D270" i="13"/>
  <c r="D271" i="13" s="1"/>
  <c r="D276" i="13"/>
  <c r="D277" i="13" s="1"/>
  <c r="D260" i="13"/>
  <c r="D261" i="13" s="1"/>
  <c r="D278" i="13"/>
  <c r="D279" i="13" s="1"/>
  <c r="D266" i="13"/>
  <c r="D267" i="13" s="1"/>
  <c r="D272" i="13"/>
  <c r="D273" i="13" s="1"/>
  <c r="D509" i="13"/>
  <c r="D484" i="13"/>
  <c r="D485" i="13" s="1"/>
  <c r="D496" i="13"/>
  <c r="D497" i="13" s="1"/>
  <c r="D511" i="13"/>
  <c r="D510" i="13"/>
  <c r="D490" i="13"/>
  <c r="D491" i="13" s="1"/>
  <c r="D496" i="12"/>
  <c r="D497" i="12" s="1"/>
  <c r="D511" i="12"/>
  <c r="D286" i="12"/>
  <c r="D258" i="12"/>
  <c r="D259" i="12" s="1"/>
  <c r="D264" i="12"/>
  <c r="D265" i="12" s="1"/>
  <c r="D270" i="12"/>
  <c r="D271" i="12" s="1"/>
  <c r="D276" i="12"/>
  <c r="D277" i="12" s="1"/>
  <c r="D278" i="12"/>
  <c r="D279" i="12" s="1"/>
  <c r="D260" i="12"/>
  <c r="D261" i="12" s="1"/>
  <c r="D272" i="12"/>
  <c r="D273" i="12" s="1"/>
  <c r="D266" i="12"/>
  <c r="D267" i="12" s="1"/>
  <c r="D509" i="12"/>
  <c r="D484" i="12"/>
  <c r="D485" i="12" s="1"/>
  <c r="D510" i="12"/>
  <c r="D490" i="12"/>
  <c r="D491" i="12" s="1"/>
  <c r="D502" i="12"/>
  <c r="D503" i="12" s="1"/>
  <c r="D512" i="12"/>
  <c r="D20" i="11"/>
  <c r="D502" i="11"/>
  <c r="D503" i="11" s="1"/>
  <c r="D512" i="11"/>
  <c r="D510" i="11"/>
  <c r="D490" i="11"/>
  <c r="D491" i="11" s="1"/>
  <c r="D496" i="11"/>
  <c r="D497" i="11" s="1"/>
  <c r="D511" i="11"/>
  <c r="D286" i="11"/>
  <c r="D258" i="11"/>
  <c r="D259" i="11" s="1"/>
  <c r="D264" i="11"/>
  <c r="D265" i="11" s="1"/>
  <c r="D270" i="11"/>
  <c r="D271" i="11" s="1"/>
  <c r="D276" i="11"/>
  <c r="D277" i="11" s="1"/>
  <c r="D260" i="11"/>
  <c r="D261" i="11" s="1"/>
  <c r="D278" i="11"/>
  <c r="D279" i="11" s="1"/>
  <c r="D266" i="11"/>
  <c r="D267" i="11" s="1"/>
  <c r="D272" i="11"/>
  <c r="D273" i="11" s="1"/>
  <c r="D509" i="11"/>
  <c r="D484" i="11"/>
  <c r="D485" i="11" s="1"/>
  <c r="D529" i="10"/>
  <c r="D504" i="10"/>
  <c r="D505" i="10" s="1"/>
  <c r="D530" i="10"/>
  <c r="D510" i="10"/>
  <c r="D511" i="10" s="1"/>
  <c r="D522" i="10"/>
  <c r="D523" i="10" s="1"/>
  <c r="D532" i="10"/>
  <c r="D516" i="10"/>
  <c r="D517" i="10" s="1"/>
  <c r="D531" i="10"/>
  <c r="D306" i="10"/>
  <c r="D278" i="10"/>
  <c r="D279" i="10" s="1"/>
  <c r="D284" i="10"/>
  <c r="D285" i="10" s="1"/>
  <c r="D290" i="10"/>
  <c r="D291" i="10" s="1"/>
  <c r="D296" i="10"/>
  <c r="D297" i="10" s="1"/>
  <c r="D292" i="10"/>
  <c r="D293" i="10" s="1"/>
  <c r="D280" i="10"/>
  <c r="D281" i="10" s="1"/>
  <c r="D286" i="10"/>
  <c r="D287" i="10" s="1"/>
  <c r="D298" i="10"/>
  <c r="D299" i="10" s="1"/>
  <c r="D496" i="5"/>
  <c r="D497" i="5" s="1"/>
  <c r="D511" i="5"/>
  <c r="D576" i="5"/>
  <c r="D577" i="5" s="1"/>
  <c r="D586" i="5"/>
  <c r="D510" i="5"/>
  <c r="D490" i="5"/>
  <c r="D491" i="5" s="1"/>
  <c r="D509" i="5"/>
  <c r="D484" i="5"/>
  <c r="D485" i="5" s="1"/>
  <c r="D301" i="5"/>
  <c r="D302" i="5" s="1"/>
  <c r="D307" i="5"/>
  <c r="D308" i="5" s="1"/>
  <c r="D313" i="5"/>
  <c r="D314" i="5" s="1"/>
  <c r="D295" i="5"/>
  <c r="D296" i="5" s="1"/>
  <c r="D323" i="5"/>
  <c r="D303" i="5"/>
  <c r="D304" i="5" s="1"/>
  <c r="D297" i="5"/>
  <c r="D298" i="5" s="1"/>
  <c r="D315" i="5"/>
  <c r="D316" i="5" s="1"/>
  <c r="D309" i="5"/>
  <c r="D310" i="5" s="1"/>
  <c r="D375" i="2"/>
  <c r="D376" i="2" s="1"/>
  <c r="D385" i="2"/>
  <c r="D574" i="2"/>
  <c r="D611" i="2" s="1"/>
  <c r="D384" i="2"/>
  <c r="D369" i="2"/>
  <c r="D370" i="2" s="1"/>
  <c r="D573" i="2"/>
  <c r="D610" i="2" s="1"/>
  <c r="D357" i="2"/>
  <c r="D358" i="2" s="1"/>
  <c r="D382" i="2"/>
  <c r="D383" i="2"/>
  <c r="D363" i="2"/>
  <c r="D364" i="2" s="1"/>
  <c r="D572" i="2"/>
  <c r="D609" i="2" s="1"/>
  <c r="D571" i="2"/>
  <c r="D608" i="2" s="1"/>
  <c r="D223" i="2"/>
  <c r="D224" i="2" s="1"/>
  <c r="D215" i="2"/>
  <c r="D216" i="2" s="1"/>
  <c r="D207" i="2"/>
  <c r="D208" i="2" s="1"/>
  <c r="D233" i="2"/>
  <c r="D221" i="2"/>
  <c r="D222" i="2" s="1"/>
  <c r="D213" i="2"/>
  <c r="D214" i="2" s="1"/>
  <c r="D205" i="2"/>
  <c r="D206" i="2" s="1"/>
  <c r="D227" i="2"/>
  <c r="D228" i="2" s="1"/>
  <c r="D219" i="2"/>
  <c r="D220" i="2" s="1"/>
  <c r="D211" i="2"/>
  <c r="D212" i="2" s="1"/>
  <c r="D225" i="2"/>
  <c r="D226" i="2" s="1"/>
  <c r="D217" i="2"/>
  <c r="D218" i="2" s="1"/>
  <c r="D209" i="2"/>
  <c r="D210" i="2" s="1"/>
  <c r="D357" i="1"/>
  <c r="D358" i="1" s="1"/>
  <c r="D367" i="1"/>
  <c r="D366" i="1"/>
  <c r="D351" i="1"/>
  <c r="D352" i="1" s="1"/>
  <c r="D345" i="1"/>
  <c r="D346" i="1" s="1"/>
  <c r="D365" i="1"/>
  <c r="D376" i="1"/>
  <c r="D377" i="1" s="1"/>
  <c r="D401" i="1"/>
  <c r="D438" i="1" s="1"/>
  <c r="D77" i="1"/>
  <c r="D209" i="1"/>
  <c r="D210" i="1" s="1"/>
  <c r="D193" i="1"/>
  <c r="D194" i="1" s="1"/>
  <c r="D187" i="1"/>
  <c r="D188" i="1" s="1"/>
  <c r="D197" i="1"/>
  <c r="D198" i="1" s="1"/>
  <c r="D207" i="1"/>
  <c r="D208" i="1" s="1"/>
  <c r="D191" i="1"/>
  <c r="D192" i="1" s="1"/>
  <c r="D201" i="1"/>
  <c r="D202" i="1" s="1"/>
  <c r="D205" i="1"/>
  <c r="D206" i="1" s="1"/>
  <c r="D189" i="1"/>
  <c r="D190" i="1" s="1"/>
  <c r="D203" i="1"/>
  <c r="D204" i="1" s="1"/>
  <c r="D215" i="1"/>
  <c r="D199" i="1"/>
  <c r="D200" i="1" s="1"/>
  <c r="D195" i="1"/>
  <c r="D196" i="1" s="1"/>
  <c r="D164" i="1"/>
  <c r="D165" i="1" s="1"/>
  <c r="D158" i="1"/>
  <c r="D159" i="1" s="1"/>
  <c r="D152" i="1"/>
  <c r="D153" i="1" s="1"/>
  <c r="D14" i="1" s="1"/>
  <c r="D16" i="1" s="1"/>
  <c r="D17" i="1" s="1"/>
  <c r="D170" i="1"/>
  <c r="D171" i="1" s="1"/>
  <c r="D156" i="1"/>
  <c r="D157" i="1" s="1"/>
  <c r="D162" i="1"/>
  <c r="D163" i="1" s="1"/>
  <c r="D150" i="1"/>
  <c r="D151" i="1" s="1"/>
  <c r="D168" i="1"/>
  <c r="D169" i="1" s="1"/>
  <c r="D97" i="1"/>
  <c r="D527" i="13" l="1"/>
  <c r="D528" i="13" s="1"/>
  <c r="D547" i="13"/>
  <c r="D533" i="13"/>
  <c r="D534" i="13" s="1"/>
  <c r="D548" i="13"/>
  <c r="D546" i="13"/>
  <c r="D521" i="13"/>
  <c r="D522" i="13" s="1"/>
  <c r="D301" i="13"/>
  <c r="D302" i="13" s="1"/>
  <c r="D307" i="13"/>
  <c r="D308" i="13" s="1"/>
  <c r="D313" i="13"/>
  <c r="D314" i="13" s="1"/>
  <c r="D295" i="13"/>
  <c r="D296" i="13" s="1"/>
  <c r="D323" i="13"/>
  <c r="D297" i="13"/>
  <c r="D298" i="13" s="1"/>
  <c r="D315" i="13"/>
  <c r="D316" i="13" s="1"/>
  <c r="D309" i="13"/>
  <c r="D310" i="13" s="1"/>
  <c r="D303" i="13"/>
  <c r="D304" i="13" s="1"/>
  <c r="D539" i="13"/>
  <c r="D540" i="13" s="1"/>
  <c r="D549" i="13"/>
  <c r="D547" i="12"/>
  <c r="D527" i="12"/>
  <c r="D528" i="12" s="1"/>
  <c r="D546" i="12"/>
  <c r="D521" i="12"/>
  <c r="D522" i="12" s="1"/>
  <c r="D301" i="12"/>
  <c r="D302" i="12" s="1"/>
  <c r="D307" i="12"/>
  <c r="D308" i="12" s="1"/>
  <c r="D323" i="12"/>
  <c r="D313" i="12"/>
  <c r="D314" i="12" s="1"/>
  <c r="D295" i="12"/>
  <c r="D296" i="12" s="1"/>
  <c r="D315" i="12"/>
  <c r="D316" i="12" s="1"/>
  <c r="D297" i="12"/>
  <c r="D298" i="12" s="1"/>
  <c r="D303" i="12"/>
  <c r="D304" i="12" s="1"/>
  <c r="D309" i="12"/>
  <c r="D310" i="12" s="1"/>
  <c r="D533" i="12"/>
  <c r="D534" i="12" s="1"/>
  <c r="D548" i="12"/>
  <c r="D539" i="12"/>
  <c r="D540" i="12" s="1"/>
  <c r="D549" i="12"/>
  <c r="D546" i="11"/>
  <c r="D521" i="11"/>
  <c r="D522" i="11" s="1"/>
  <c r="D307" i="11"/>
  <c r="D308" i="11" s="1"/>
  <c r="D295" i="11"/>
  <c r="D296" i="11" s="1"/>
  <c r="D313" i="11"/>
  <c r="D314" i="11" s="1"/>
  <c r="D301" i="11"/>
  <c r="D302" i="11" s="1"/>
  <c r="D323" i="11"/>
  <c r="D297" i="11"/>
  <c r="D298" i="11" s="1"/>
  <c r="D309" i="11"/>
  <c r="D310" i="11" s="1"/>
  <c r="D315" i="11"/>
  <c r="D316" i="11" s="1"/>
  <c r="D303" i="11"/>
  <c r="D304" i="11" s="1"/>
  <c r="D533" i="11"/>
  <c r="D534" i="11" s="1"/>
  <c r="D548" i="11"/>
  <c r="D547" i="11"/>
  <c r="D527" i="11"/>
  <c r="D528" i="11" s="1"/>
  <c r="D549" i="11"/>
  <c r="D539" i="11"/>
  <c r="D540" i="11" s="1"/>
  <c r="D567" i="10"/>
  <c r="D547" i="10"/>
  <c r="D548" i="10" s="1"/>
  <c r="D315" i="10"/>
  <c r="D316" i="10" s="1"/>
  <c r="D321" i="10"/>
  <c r="D322" i="10" s="1"/>
  <c r="D327" i="10"/>
  <c r="D328" i="10" s="1"/>
  <c r="D333" i="10"/>
  <c r="D334" i="10" s="1"/>
  <c r="D343" i="10"/>
  <c r="D317" i="10"/>
  <c r="D318" i="10" s="1"/>
  <c r="D323" i="10"/>
  <c r="D324" i="10" s="1"/>
  <c r="D335" i="10"/>
  <c r="D336" i="10" s="1"/>
  <c r="D329" i="10"/>
  <c r="D330" i="10" s="1"/>
  <c r="D566" i="10"/>
  <c r="D541" i="10"/>
  <c r="D542" i="10" s="1"/>
  <c r="D553" i="10"/>
  <c r="D554" i="10" s="1"/>
  <c r="D568" i="10"/>
  <c r="D559" i="10"/>
  <c r="D560" i="10" s="1"/>
  <c r="D569" i="10"/>
  <c r="D527" i="5"/>
  <c r="D528" i="5" s="1"/>
  <c r="D547" i="5"/>
  <c r="D613" i="5"/>
  <c r="D614" i="5" s="1"/>
  <c r="D546" i="5"/>
  <c r="D521" i="5"/>
  <c r="D522" i="5" s="1"/>
  <c r="D346" i="5"/>
  <c r="D347" i="5" s="1"/>
  <c r="D360" i="5"/>
  <c r="D340" i="5"/>
  <c r="D341" i="5" s="1"/>
  <c r="D352" i="5"/>
  <c r="D353" i="5" s="1"/>
  <c r="D334" i="5"/>
  <c r="D335" i="5" s="1"/>
  <c r="D350" i="5"/>
  <c r="D351" i="5" s="1"/>
  <c r="D332" i="5"/>
  <c r="D333" i="5" s="1"/>
  <c r="D344" i="5"/>
  <c r="D345" i="5" s="1"/>
  <c r="D338" i="5"/>
  <c r="D339" i="5" s="1"/>
  <c r="D548" i="5"/>
  <c r="D533" i="5"/>
  <c r="D534" i="5" s="1"/>
  <c r="D22" i="1"/>
  <c r="D420" i="2"/>
  <c r="D457" i="2" s="1"/>
  <c r="D494" i="2" s="1"/>
  <c r="D400" i="2"/>
  <c r="D401" i="2" s="1"/>
  <c r="D421" i="2"/>
  <c r="D458" i="2" s="1"/>
  <c r="D495" i="2" s="1"/>
  <c r="D406" i="2"/>
  <c r="D407" i="2" s="1"/>
  <c r="D394" i="2"/>
  <c r="D395" i="2" s="1"/>
  <c r="D419" i="2"/>
  <c r="D456" i="2" s="1"/>
  <c r="D493" i="2" s="1"/>
  <c r="D422" i="2"/>
  <c r="D459" i="2" s="1"/>
  <c r="D496" i="2" s="1"/>
  <c r="D412" i="2"/>
  <c r="D413" i="2" s="1"/>
  <c r="D270" i="2"/>
  <c r="D258" i="2"/>
  <c r="D259" i="2" s="1"/>
  <c r="D250" i="2"/>
  <c r="D251" i="2" s="1"/>
  <c r="D242" i="2"/>
  <c r="D243" i="2" s="1"/>
  <c r="D264" i="2"/>
  <c r="D265" i="2" s="1"/>
  <c r="D256" i="2"/>
  <c r="D257" i="2" s="1"/>
  <c r="D248" i="2"/>
  <c r="D249" i="2" s="1"/>
  <c r="D262" i="2"/>
  <c r="D263" i="2" s="1"/>
  <c r="D254" i="2"/>
  <c r="D255" i="2" s="1"/>
  <c r="D246" i="2"/>
  <c r="D247" i="2" s="1"/>
  <c r="D252" i="2"/>
  <c r="D253" i="2" s="1"/>
  <c r="D244" i="2"/>
  <c r="D245" i="2" s="1"/>
  <c r="D260" i="2"/>
  <c r="D261" i="2" s="1"/>
  <c r="D475" i="1"/>
  <c r="D394" i="1"/>
  <c r="D395" i="1" s="1"/>
  <c r="D404" i="1"/>
  <c r="D441" i="1" s="1"/>
  <c r="D478" i="1" s="1"/>
  <c r="D403" i="1"/>
  <c r="D440" i="1" s="1"/>
  <c r="D477" i="1" s="1"/>
  <c r="D388" i="1"/>
  <c r="D389" i="1" s="1"/>
  <c r="D402" i="1"/>
  <c r="D439" i="1" s="1"/>
  <c r="D476" i="1" s="1"/>
  <c r="D382" i="1"/>
  <c r="D383" i="1" s="1"/>
  <c r="D246" i="1"/>
  <c r="D247" i="1" s="1"/>
  <c r="D240" i="1"/>
  <c r="D241" i="1" s="1"/>
  <c r="D252" i="1"/>
  <c r="D234" i="1"/>
  <c r="D235" i="1" s="1"/>
  <c r="D242" i="1"/>
  <c r="D243" i="1" s="1"/>
  <c r="D232" i="1"/>
  <c r="D233" i="1" s="1"/>
  <c r="D224" i="1"/>
  <c r="D225" i="1" s="1"/>
  <c r="D228" i="1"/>
  <c r="D229" i="1" s="1"/>
  <c r="D230" i="1"/>
  <c r="D231" i="1" s="1"/>
  <c r="D236" i="1"/>
  <c r="D237" i="1" s="1"/>
  <c r="D226" i="1"/>
  <c r="D227" i="1" s="1"/>
  <c r="D244" i="1"/>
  <c r="D245" i="1" s="1"/>
  <c r="D238" i="1"/>
  <c r="D239" i="1" s="1"/>
  <c r="D23" i="1" l="1"/>
  <c r="D24" i="1"/>
  <c r="D558" i="13"/>
  <c r="D559" i="13" s="1"/>
  <c r="D583" i="13"/>
  <c r="D570" i="13"/>
  <c r="D571" i="13" s="1"/>
  <c r="D585" i="13"/>
  <c r="D346" i="13"/>
  <c r="D347" i="13" s="1"/>
  <c r="D352" i="13"/>
  <c r="D353" i="13" s="1"/>
  <c r="D360" i="13"/>
  <c r="D334" i="13"/>
  <c r="D335" i="13" s="1"/>
  <c r="D340" i="13"/>
  <c r="D341" i="13" s="1"/>
  <c r="D332" i="13"/>
  <c r="D333" i="13" s="1"/>
  <c r="D350" i="13"/>
  <c r="D351" i="13" s="1"/>
  <c r="D338" i="13"/>
  <c r="D339" i="13" s="1"/>
  <c r="D344" i="13"/>
  <c r="D345" i="13" s="1"/>
  <c r="D584" i="13"/>
  <c r="D564" i="13"/>
  <c r="D565" i="13" s="1"/>
  <c r="D576" i="13"/>
  <c r="D577" i="13" s="1"/>
  <c r="D586" i="13"/>
  <c r="D570" i="12"/>
  <c r="D571" i="12" s="1"/>
  <c r="D585" i="12"/>
  <c r="D346" i="12"/>
  <c r="D347" i="12" s="1"/>
  <c r="D352" i="12"/>
  <c r="D353" i="12" s="1"/>
  <c r="D334" i="12"/>
  <c r="D335" i="12" s="1"/>
  <c r="D360" i="12"/>
  <c r="D340" i="12"/>
  <c r="D341" i="12" s="1"/>
  <c r="D344" i="12"/>
  <c r="D345" i="12" s="1"/>
  <c r="D350" i="12"/>
  <c r="D351" i="12" s="1"/>
  <c r="D338" i="12"/>
  <c r="D339" i="12" s="1"/>
  <c r="D332" i="12"/>
  <c r="D333" i="12" s="1"/>
  <c r="D558" i="12"/>
  <c r="D559" i="12" s="1"/>
  <c r="D583" i="12"/>
  <c r="D576" i="12"/>
  <c r="D577" i="12" s="1"/>
  <c r="D586" i="12"/>
  <c r="D584" i="12"/>
  <c r="D564" i="12"/>
  <c r="D565" i="12" s="1"/>
  <c r="D576" i="11"/>
  <c r="D577" i="11" s="1"/>
  <c r="D586" i="11"/>
  <c r="D346" i="11"/>
  <c r="D347" i="11" s="1"/>
  <c r="D352" i="11"/>
  <c r="D353" i="11" s="1"/>
  <c r="D334" i="11"/>
  <c r="D335" i="11" s="1"/>
  <c r="D360" i="11"/>
  <c r="D340" i="11"/>
  <c r="D341" i="11" s="1"/>
  <c r="D332" i="11"/>
  <c r="D333" i="11" s="1"/>
  <c r="D350" i="11"/>
  <c r="D351" i="11" s="1"/>
  <c r="D338" i="11"/>
  <c r="D339" i="11" s="1"/>
  <c r="D344" i="11"/>
  <c r="D345" i="11" s="1"/>
  <c r="D584" i="11"/>
  <c r="D564" i="11"/>
  <c r="D565" i="11" s="1"/>
  <c r="D570" i="11"/>
  <c r="D571" i="11" s="1"/>
  <c r="D585" i="11"/>
  <c r="D558" i="11"/>
  <c r="D559" i="11" s="1"/>
  <c r="D583" i="11"/>
  <c r="D596" i="10"/>
  <c r="D597" i="10" s="1"/>
  <c r="D606" i="10"/>
  <c r="D604" i="10"/>
  <c r="D584" i="10"/>
  <c r="D585" i="10" s="1"/>
  <c r="D590" i="10"/>
  <c r="D591" i="10" s="1"/>
  <c r="D605" i="10"/>
  <c r="D366" i="10"/>
  <c r="D367" i="10" s="1"/>
  <c r="D372" i="10"/>
  <c r="D373" i="10" s="1"/>
  <c r="D354" i="10"/>
  <c r="D355" i="10" s="1"/>
  <c r="D380" i="10"/>
  <c r="D360" i="10"/>
  <c r="D361" i="10" s="1"/>
  <c r="D358" i="10"/>
  <c r="D359" i="10" s="1"/>
  <c r="D370" i="10"/>
  <c r="D371" i="10" s="1"/>
  <c r="D352" i="10"/>
  <c r="D353" i="10" s="1"/>
  <c r="D364" i="10"/>
  <c r="D365" i="10" s="1"/>
  <c r="D603" i="10"/>
  <c r="D578" i="10"/>
  <c r="D579" i="10" s="1"/>
  <c r="D389" i="5"/>
  <c r="D390" i="5" s="1"/>
  <c r="D371" i="5"/>
  <c r="D372" i="5" s="1"/>
  <c r="D397" i="5"/>
  <c r="D377" i="5"/>
  <c r="D378" i="5" s="1"/>
  <c r="D383" i="5"/>
  <c r="D384" i="5" s="1"/>
  <c r="D387" i="5"/>
  <c r="D388" i="5" s="1"/>
  <c r="D369" i="5"/>
  <c r="D370" i="5" s="1"/>
  <c r="D375" i="5"/>
  <c r="D376" i="5" s="1"/>
  <c r="D381" i="5"/>
  <c r="D382" i="5" s="1"/>
  <c r="D558" i="5"/>
  <c r="D559" i="5" s="1"/>
  <c r="D583" i="5"/>
  <c r="D570" i="5"/>
  <c r="D571" i="5" s="1"/>
  <c r="D585" i="5"/>
  <c r="D564" i="5"/>
  <c r="D565" i="5" s="1"/>
  <c r="D584" i="5"/>
  <c r="D307" i="2"/>
  <c r="D279" i="2"/>
  <c r="D280" i="2" s="1"/>
  <c r="D285" i="2"/>
  <c r="D286" i="2" s="1"/>
  <c r="D291" i="2"/>
  <c r="D292" i="2" s="1"/>
  <c r="D297" i="2"/>
  <c r="D298" i="2" s="1"/>
  <c r="D281" i="2"/>
  <c r="D282" i="2" s="1"/>
  <c r="D299" i="2"/>
  <c r="D300" i="2" s="1"/>
  <c r="D287" i="2"/>
  <c r="D288" i="2" s="1"/>
  <c r="D293" i="2"/>
  <c r="D294" i="2" s="1"/>
  <c r="D517" i="2"/>
  <c r="D518" i="2" s="1"/>
  <c r="D532" i="2"/>
  <c r="D523" i="2"/>
  <c r="D524" i="2" s="1"/>
  <c r="D533" i="2"/>
  <c r="D530" i="2"/>
  <c r="D505" i="2"/>
  <c r="D506" i="2" s="1"/>
  <c r="D531" i="2"/>
  <c r="D511" i="2"/>
  <c r="D512" i="2" s="1"/>
  <c r="D493" i="1"/>
  <c r="D494" i="1" s="1"/>
  <c r="D513" i="1"/>
  <c r="D505" i="1"/>
  <c r="D506" i="1" s="1"/>
  <c r="D515" i="1"/>
  <c r="D512" i="1"/>
  <c r="D487" i="1"/>
  <c r="D488" i="1" s="1"/>
  <c r="D514" i="1"/>
  <c r="D499" i="1"/>
  <c r="D500" i="1" s="1"/>
  <c r="D279" i="1"/>
  <c r="D280" i="1" s="1"/>
  <c r="D281" i="1"/>
  <c r="D282" i="1" s="1"/>
  <c r="D269" i="1"/>
  <c r="D270" i="1" s="1"/>
  <c r="D289" i="1"/>
  <c r="D267" i="1"/>
  <c r="D268" i="1" s="1"/>
  <c r="D263" i="1"/>
  <c r="D264" i="1" s="1"/>
  <c r="D275" i="1"/>
  <c r="D276" i="1" s="1"/>
  <c r="D273" i="1"/>
  <c r="D274" i="1" s="1"/>
  <c r="D261" i="1"/>
  <c r="D262" i="1" s="1"/>
  <c r="D607" i="13" l="1"/>
  <c r="D608" i="13" s="1"/>
  <c r="D613" i="13"/>
  <c r="D614" i="13" s="1"/>
  <c r="D595" i="13"/>
  <c r="D596" i="13" s="1"/>
  <c r="D601" i="13"/>
  <c r="D602" i="13" s="1"/>
  <c r="D389" i="13"/>
  <c r="D390" i="13" s="1"/>
  <c r="D371" i="13"/>
  <c r="D372" i="13" s="1"/>
  <c r="D397" i="13"/>
  <c r="D377" i="13"/>
  <c r="D378" i="13" s="1"/>
  <c r="D383" i="13"/>
  <c r="D384" i="13" s="1"/>
  <c r="D375" i="13"/>
  <c r="D376" i="13" s="1"/>
  <c r="D381" i="13"/>
  <c r="D382" i="13" s="1"/>
  <c r="D369" i="13"/>
  <c r="D370" i="13" s="1"/>
  <c r="D387" i="13"/>
  <c r="D388" i="13" s="1"/>
  <c r="D595" i="12"/>
  <c r="D596" i="12" s="1"/>
  <c r="D389" i="12"/>
  <c r="D390" i="12" s="1"/>
  <c r="D371" i="12"/>
  <c r="D372" i="12" s="1"/>
  <c r="D383" i="12"/>
  <c r="D384" i="12" s="1"/>
  <c r="D377" i="12"/>
  <c r="D378" i="12" s="1"/>
  <c r="D397" i="12"/>
  <c r="D387" i="12"/>
  <c r="D388" i="12" s="1"/>
  <c r="D375" i="12"/>
  <c r="D376" i="12" s="1"/>
  <c r="D369" i="12"/>
  <c r="D370" i="12" s="1"/>
  <c r="D381" i="12"/>
  <c r="D382" i="12" s="1"/>
  <c r="D601" i="12"/>
  <c r="D602" i="12" s="1"/>
  <c r="D607" i="12"/>
  <c r="D608" i="12" s="1"/>
  <c r="D613" i="12"/>
  <c r="D614" i="12" s="1"/>
  <c r="D601" i="11"/>
  <c r="D602" i="11" s="1"/>
  <c r="D397" i="11"/>
  <c r="D371" i="11"/>
  <c r="D372" i="11" s="1"/>
  <c r="D389" i="11"/>
  <c r="D390" i="11" s="1"/>
  <c r="D383" i="11"/>
  <c r="D384" i="11" s="1"/>
  <c r="D377" i="11"/>
  <c r="D378" i="11" s="1"/>
  <c r="D381" i="11"/>
  <c r="D382" i="11" s="1"/>
  <c r="D375" i="11"/>
  <c r="D376" i="11" s="1"/>
  <c r="D387" i="11"/>
  <c r="D388" i="11" s="1"/>
  <c r="D369" i="11"/>
  <c r="D370" i="11" s="1"/>
  <c r="D595" i="11"/>
  <c r="D596" i="11" s="1"/>
  <c r="D607" i="11"/>
  <c r="D608" i="11" s="1"/>
  <c r="D613" i="11"/>
  <c r="D614" i="11" s="1"/>
  <c r="D633" i="10"/>
  <c r="D634" i="10" s="1"/>
  <c r="D627" i="10"/>
  <c r="D628" i="10" s="1"/>
  <c r="D409" i="10"/>
  <c r="D410" i="10" s="1"/>
  <c r="D391" i="10"/>
  <c r="D392" i="10" s="1"/>
  <c r="D417" i="10"/>
  <c r="D397" i="10"/>
  <c r="D398" i="10" s="1"/>
  <c r="D403" i="10"/>
  <c r="D404" i="10" s="1"/>
  <c r="D389" i="10"/>
  <c r="D390" i="10" s="1"/>
  <c r="D407" i="10"/>
  <c r="D408" i="10" s="1"/>
  <c r="D401" i="10"/>
  <c r="D402" i="10" s="1"/>
  <c r="D395" i="10"/>
  <c r="D396" i="10" s="1"/>
  <c r="D621" i="10"/>
  <c r="D622" i="10" s="1"/>
  <c r="D615" i="10"/>
  <c r="D616" i="10" s="1"/>
  <c r="D607" i="5"/>
  <c r="D608" i="5" s="1"/>
  <c r="D595" i="5"/>
  <c r="D596" i="5" s="1"/>
  <c r="D426" i="5"/>
  <c r="D427" i="5" s="1"/>
  <c r="D418" i="5"/>
  <c r="D419" i="5" s="1"/>
  <c r="D410" i="5"/>
  <c r="D411" i="5" s="1"/>
  <c r="D420" i="5"/>
  <c r="D421" i="5" s="1"/>
  <c r="D424" i="5"/>
  <c r="D425" i="5" s="1"/>
  <c r="D416" i="5"/>
  <c r="D417" i="5" s="1"/>
  <c r="D408" i="5"/>
  <c r="D409" i="5" s="1"/>
  <c r="D434" i="5"/>
  <c r="D422" i="5"/>
  <c r="D423" i="5" s="1"/>
  <c r="D414" i="5"/>
  <c r="D415" i="5" s="1"/>
  <c r="D406" i="5"/>
  <c r="D407" i="5" s="1"/>
  <c r="D412" i="5"/>
  <c r="D413" i="5" s="1"/>
  <c r="D428" i="5"/>
  <c r="D429" i="5" s="1"/>
  <c r="D601" i="5"/>
  <c r="D602" i="5" s="1"/>
  <c r="D554" i="2"/>
  <c r="D555" i="2" s="1"/>
  <c r="D569" i="2"/>
  <c r="D568" i="2"/>
  <c r="D548" i="2"/>
  <c r="D549" i="2" s="1"/>
  <c r="D567" i="2"/>
  <c r="D542" i="2"/>
  <c r="D543" i="2" s="1"/>
  <c r="D560" i="2"/>
  <c r="D561" i="2" s="1"/>
  <c r="D570" i="2"/>
  <c r="D322" i="2"/>
  <c r="D323" i="2" s="1"/>
  <c r="D328" i="2"/>
  <c r="D329" i="2" s="1"/>
  <c r="D334" i="2"/>
  <c r="D335" i="2" s="1"/>
  <c r="D316" i="2"/>
  <c r="D317" i="2" s="1"/>
  <c r="D344" i="2"/>
  <c r="D330" i="2"/>
  <c r="D331" i="2" s="1"/>
  <c r="D336" i="2"/>
  <c r="D337" i="2" s="1"/>
  <c r="D324" i="2"/>
  <c r="D325" i="2" s="1"/>
  <c r="D318" i="2"/>
  <c r="D319" i="2" s="1"/>
  <c r="D549" i="1"/>
  <c r="D524" i="1"/>
  <c r="D525" i="1" s="1"/>
  <c r="D552" i="1"/>
  <c r="D542" i="1"/>
  <c r="D543" i="1" s="1"/>
  <c r="D551" i="1"/>
  <c r="D536" i="1"/>
  <c r="D537" i="1" s="1"/>
  <c r="D530" i="1"/>
  <c r="D531" i="1" s="1"/>
  <c r="D550" i="1"/>
  <c r="D304" i="1"/>
  <c r="D305" i="1" s="1"/>
  <c r="D318" i="1"/>
  <c r="D319" i="1" s="1"/>
  <c r="D326" i="1"/>
  <c r="D310" i="1"/>
  <c r="D311" i="1" s="1"/>
  <c r="D298" i="1"/>
  <c r="D299" i="1" s="1"/>
  <c r="D312" i="1"/>
  <c r="D313" i="1" s="1"/>
  <c r="D306" i="1"/>
  <c r="D307" i="1" s="1"/>
  <c r="D316" i="1"/>
  <c r="D317" i="1" s="1"/>
  <c r="D300" i="1"/>
  <c r="D301" i="1" s="1"/>
  <c r="D426" i="13" l="1"/>
  <c r="D427" i="13" s="1"/>
  <c r="D418" i="13"/>
  <c r="D419" i="13" s="1"/>
  <c r="D410" i="13"/>
  <c r="D411" i="13" s="1"/>
  <c r="D424" i="13"/>
  <c r="D425" i="13" s="1"/>
  <c r="D416" i="13"/>
  <c r="D417" i="13" s="1"/>
  <c r="D408" i="13"/>
  <c r="D409" i="13" s="1"/>
  <c r="D412" i="13"/>
  <c r="D413" i="13" s="1"/>
  <c r="D434" i="13"/>
  <c r="D422" i="13"/>
  <c r="D423" i="13" s="1"/>
  <c r="D414" i="13"/>
  <c r="D415" i="13" s="1"/>
  <c r="D406" i="13"/>
  <c r="D407" i="13" s="1"/>
  <c r="D420" i="13"/>
  <c r="D421" i="13" s="1"/>
  <c r="D428" i="13"/>
  <c r="D429" i="13" s="1"/>
  <c r="D426" i="12"/>
  <c r="D427" i="12" s="1"/>
  <c r="D418" i="12"/>
  <c r="D419" i="12" s="1"/>
  <c r="D410" i="12"/>
  <c r="D411" i="12" s="1"/>
  <c r="D424" i="12"/>
  <c r="D425" i="12" s="1"/>
  <c r="D416" i="12"/>
  <c r="D417" i="12" s="1"/>
  <c r="D408" i="12"/>
  <c r="D409" i="12" s="1"/>
  <c r="D434" i="12"/>
  <c r="D422" i="12"/>
  <c r="D423" i="12" s="1"/>
  <c r="D414" i="12"/>
  <c r="D415" i="12" s="1"/>
  <c r="D406" i="12"/>
  <c r="D407" i="12" s="1"/>
  <c r="D428" i="12"/>
  <c r="D429" i="12" s="1"/>
  <c r="D420" i="12"/>
  <c r="D421" i="12" s="1"/>
  <c r="D412" i="12"/>
  <c r="D413" i="12" s="1"/>
  <c r="D426" i="11"/>
  <c r="D427" i="11" s="1"/>
  <c r="D418" i="11"/>
  <c r="D419" i="11" s="1"/>
  <c r="D410" i="11"/>
  <c r="D411" i="11" s="1"/>
  <c r="D424" i="11"/>
  <c r="D425" i="11" s="1"/>
  <c r="D416" i="11"/>
  <c r="D417" i="11" s="1"/>
  <c r="D408" i="11"/>
  <c r="D409" i="11" s="1"/>
  <c r="D434" i="11"/>
  <c r="D422" i="11"/>
  <c r="D423" i="11" s="1"/>
  <c r="D414" i="11"/>
  <c r="D415" i="11" s="1"/>
  <c r="D406" i="11"/>
  <c r="D407" i="11" s="1"/>
  <c r="D428" i="11"/>
  <c r="D429" i="11" s="1"/>
  <c r="D420" i="11"/>
  <c r="D421" i="11" s="1"/>
  <c r="D412" i="11"/>
  <c r="D413" i="11" s="1"/>
  <c r="D446" i="10"/>
  <c r="D447" i="10" s="1"/>
  <c r="D438" i="10"/>
  <c r="D439" i="10" s="1"/>
  <c r="D430" i="10"/>
  <c r="D431" i="10" s="1"/>
  <c r="D444" i="10"/>
  <c r="D445" i="10" s="1"/>
  <c r="D436" i="10"/>
  <c r="D437" i="10" s="1"/>
  <c r="D428" i="10"/>
  <c r="D429" i="10" s="1"/>
  <c r="D454" i="10"/>
  <c r="D442" i="10"/>
  <c r="D443" i="10" s="1"/>
  <c r="D434" i="10"/>
  <c r="D435" i="10" s="1"/>
  <c r="D426" i="10"/>
  <c r="D427" i="10" s="1"/>
  <c r="D448" i="10"/>
  <c r="D449" i="10" s="1"/>
  <c r="D440" i="10"/>
  <c r="D441" i="10" s="1"/>
  <c r="D432" i="10"/>
  <c r="D433" i="10" s="1"/>
  <c r="D461" i="5"/>
  <c r="D462" i="5" s="1"/>
  <c r="D453" i="5"/>
  <c r="D454" i="5" s="1"/>
  <c r="D445" i="5"/>
  <c r="D446" i="5" s="1"/>
  <c r="D471" i="5"/>
  <c r="D459" i="5"/>
  <c r="D460" i="5" s="1"/>
  <c r="D451" i="5"/>
  <c r="D452" i="5" s="1"/>
  <c r="D443" i="5"/>
  <c r="D444" i="5" s="1"/>
  <c r="D465" i="5"/>
  <c r="D466" i="5" s="1"/>
  <c r="D457" i="5"/>
  <c r="D458" i="5" s="1"/>
  <c r="D449" i="5"/>
  <c r="D450" i="5" s="1"/>
  <c r="D455" i="5"/>
  <c r="D456" i="5" s="1"/>
  <c r="D447" i="5"/>
  <c r="D448" i="5" s="1"/>
  <c r="D463" i="5"/>
  <c r="D464" i="5" s="1"/>
  <c r="D597" i="2"/>
  <c r="D598" i="2" s="1"/>
  <c r="D607" i="2"/>
  <c r="D367" i="2"/>
  <c r="D368" i="2" s="1"/>
  <c r="D373" i="2"/>
  <c r="D374" i="2" s="1"/>
  <c r="D355" i="2"/>
  <c r="D356" i="2" s="1"/>
  <c r="D381" i="2"/>
  <c r="D361" i="2"/>
  <c r="D362" i="2" s="1"/>
  <c r="D353" i="2"/>
  <c r="D354" i="2" s="1"/>
  <c r="D365" i="2"/>
  <c r="D366" i="2" s="1"/>
  <c r="D359" i="2"/>
  <c r="D360" i="2" s="1"/>
  <c r="D371" i="2"/>
  <c r="D372" i="2" s="1"/>
  <c r="D579" i="2"/>
  <c r="D580" i="2" s="1"/>
  <c r="D604" i="2"/>
  <c r="D591" i="2"/>
  <c r="D592" i="2" s="1"/>
  <c r="D606" i="2"/>
  <c r="D605" i="2"/>
  <c r="D585" i="2"/>
  <c r="D586" i="2" s="1"/>
  <c r="D587" i="1"/>
  <c r="D567" i="1"/>
  <c r="D568" i="1" s="1"/>
  <c r="D573" i="1"/>
  <c r="D574" i="1" s="1"/>
  <c r="D588" i="1"/>
  <c r="D589" i="1"/>
  <c r="D579" i="1"/>
  <c r="D580" i="1" s="1"/>
  <c r="D586" i="1"/>
  <c r="D561" i="1"/>
  <c r="D562" i="1" s="1"/>
  <c r="D355" i="1"/>
  <c r="D356" i="1" s="1"/>
  <c r="D347" i="1"/>
  <c r="D348" i="1" s="1"/>
  <c r="D353" i="1"/>
  <c r="D354" i="1" s="1"/>
  <c r="D363" i="1"/>
  <c r="D349" i="1"/>
  <c r="D350" i="1" s="1"/>
  <c r="D343" i="1"/>
  <c r="D344" i="1" s="1"/>
  <c r="D341" i="1"/>
  <c r="D342" i="1" s="1"/>
  <c r="D337" i="1"/>
  <c r="D338" i="1" s="1"/>
  <c r="D335" i="1"/>
  <c r="D336" i="1" s="1"/>
  <c r="D461" i="13" l="1"/>
  <c r="D462" i="13" s="1"/>
  <c r="D453" i="13"/>
  <c r="D454" i="13" s="1"/>
  <c r="D445" i="13"/>
  <c r="D446" i="13" s="1"/>
  <c r="D471" i="13"/>
  <c r="D459" i="13"/>
  <c r="D460" i="13" s="1"/>
  <c r="D451" i="13"/>
  <c r="D452" i="13" s="1"/>
  <c r="D443" i="13"/>
  <c r="D444" i="13" s="1"/>
  <c r="D465" i="13"/>
  <c r="D466" i="13" s="1"/>
  <c r="D457" i="13"/>
  <c r="D458" i="13" s="1"/>
  <c r="D449" i="13"/>
  <c r="D450" i="13" s="1"/>
  <c r="D455" i="13"/>
  <c r="D456" i="13" s="1"/>
  <c r="D447" i="13"/>
  <c r="D448" i="13" s="1"/>
  <c r="D463" i="13"/>
  <c r="D464" i="13" s="1"/>
  <c r="D461" i="12"/>
  <c r="D462" i="12" s="1"/>
  <c r="D453" i="12"/>
  <c r="D454" i="12" s="1"/>
  <c r="D445" i="12"/>
  <c r="D446" i="12" s="1"/>
  <c r="D471" i="12"/>
  <c r="D459" i="12"/>
  <c r="D460" i="12" s="1"/>
  <c r="D451" i="12"/>
  <c r="D452" i="12" s="1"/>
  <c r="D443" i="12"/>
  <c r="D444" i="12" s="1"/>
  <c r="D465" i="12"/>
  <c r="D466" i="12" s="1"/>
  <c r="D457" i="12"/>
  <c r="D458" i="12" s="1"/>
  <c r="D463" i="12"/>
  <c r="D464" i="12" s="1"/>
  <c r="D455" i="12"/>
  <c r="D456" i="12" s="1"/>
  <c r="D447" i="12"/>
  <c r="D448" i="12" s="1"/>
  <c r="D449" i="12"/>
  <c r="D450" i="12" s="1"/>
  <c r="D457" i="11"/>
  <c r="D458" i="11" s="1"/>
  <c r="D471" i="11"/>
  <c r="D459" i="11"/>
  <c r="D460" i="11" s="1"/>
  <c r="D451" i="11"/>
  <c r="D452" i="11" s="1"/>
  <c r="D443" i="11"/>
  <c r="D444" i="11" s="1"/>
  <c r="D465" i="11"/>
  <c r="D466" i="11" s="1"/>
  <c r="D449" i="11"/>
  <c r="D450" i="11" s="1"/>
  <c r="D463" i="11"/>
  <c r="D464" i="11" s="1"/>
  <c r="D455" i="11"/>
  <c r="D456" i="11" s="1"/>
  <c r="D461" i="11"/>
  <c r="D462" i="11" s="1"/>
  <c r="D453" i="11"/>
  <c r="D454" i="11" s="1"/>
  <c r="D447" i="11"/>
  <c r="D448" i="11" s="1"/>
  <c r="D445" i="11"/>
  <c r="D446" i="11" s="1"/>
  <c r="D481" i="10"/>
  <c r="D482" i="10" s="1"/>
  <c r="D473" i="10"/>
  <c r="D474" i="10" s="1"/>
  <c r="D465" i="10"/>
  <c r="D466" i="10" s="1"/>
  <c r="D467" i="10"/>
  <c r="D468" i="10" s="1"/>
  <c r="D491" i="10"/>
  <c r="D479" i="10"/>
  <c r="D480" i="10" s="1"/>
  <c r="D471" i="10"/>
  <c r="D472" i="10" s="1"/>
  <c r="D463" i="10"/>
  <c r="D464" i="10" s="1"/>
  <c r="D485" i="10"/>
  <c r="D486" i="10" s="1"/>
  <c r="D477" i="10"/>
  <c r="D478" i="10" s="1"/>
  <c r="D469" i="10"/>
  <c r="D470" i="10" s="1"/>
  <c r="D475" i="10"/>
  <c r="D476" i="10" s="1"/>
  <c r="D483" i="10"/>
  <c r="D484" i="10" s="1"/>
  <c r="D498" i="5"/>
  <c r="D499" i="5" s="1"/>
  <c r="D508" i="5"/>
  <c r="D480" i="5"/>
  <c r="D481" i="5" s="1"/>
  <c r="D486" i="5"/>
  <c r="D487" i="5" s="1"/>
  <c r="D492" i="5"/>
  <c r="D493" i="5" s="1"/>
  <c r="D482" i="5"/>
  <c r="D483" i="5" s="1"/>
  <c r="D488" i="5"/>
  <c r="D489" i="5" s="1"/>
  <c r="D500" i="5"/>
  <c r="D501" i="5" s="1"/>
  <c r="D494" i="5"/>
  <c r="D495" i="5" s="1"/>
  <c r="D616" i="2"/>
  <c r="D617" i="2" s="1"/>
  <c r="D410" i="2"/>
  <c r="D411" i="2" s="1"/>
  <c r="D392" i="2"/>
  <c r="D393" i="2" s="1"/>
  <c r="D418" i="2"/>
  <c r="D398" i="2"/>
  <c r="D399" i="2" s="1"/>
  <c r="D404" i="2"/>
  <c r="D405" i="2" s="1"/>
  <c r="D390" i="2"/>
  <c r="D391" i="2" s="1"/>
  <c r="D402" i="2"/>
  <c r="D403" i="2" s="1"/>
  <c r="D408" i="2"/>
  <c r="D409" i="2" s="1"/>
  <c r="D396" i="2"/>
  <c r="D397" i="2" s="1"/>
  <c r="D628" i="2"/>
  <c r="D629" i="2" s="1"/>
  <c r="D634" i="2"/>
  <c r="D635" i="2" s="1"/>
  <c r="D622" i="2"/>
  <c r="D623" i="2" s="1"/>
  <c r="D616" i="1"/>
  <c r="D617" i="1" s="1"/>
  <c r="D610" i="1"/>
  <c r="D611" i="1" s="1"/>
  <c r="D598" i="1"/>
  <c r="D599" i="1" s="1"/>
  <c r="D604" i="1"/>
  <c r="D605" i="1" s="1"/>
  <c r="D386" i="1"/>
  <c r="D387" i="1" s="1"/>
  <c r="D400" i="1"/>
  <c r="D390" i="1"/>
  <c r="D391" i="1" s="1"/>
  <c r="D372" i="1"/>
  <c r="D373" i="1" s="1"/>
  <c r="D378" i="1"/>
  <c r="D379" i="1" s="1"/>
  <c r="D384" i="1"/>
  <c r="D385" i="1" s="1"/>
  <c r="D380" i="1"/>
  <c r="D381" i="1" s="1"/>
  <c r="D374" i="1"/>
  <c r="D375" i="1" s="1"/>
  <c r="D392" i="1"/>
  <c r="D393" i="1" s="1"/>
  <c r="D498" i="13" l="1"/>
  <c r="D499" i="13" s="1"/>
  <c r="D508" i="13"/>
  <c r="D480" i="13"/>
  <c r="D481" i="13" s="1"/>
  <c r="D492" i="13"/>
  <c r="D493" i="13" s="1"/>
  <c r="D486" i="13"/>
  <c r="D487" i="13" s="1"/>
  <c r="D482" i="13"/>
  <c r="D483" i="13" s="1"/>
  <c r="D494" i="13"/>
  <c r="D495" i="13" s="1"/>
  <c r="D500" i="13"/>
  <c r="D501" i="13" s="1"/>
  <c r="D488" i="13"/>
  <c r="D489" i="13" s="1"/>
  <c r="D498" i="12"/>
  <c r="D499" i="12" s="1"/>
  <c r="D508" i="12"/>
  <c r="D480" i="12"/>
  <c r="D481" i="12" s="1"/>
  <c r="D486" i="12"/>
  <c r="D487" i="12" s="1"/>
  <c r="D492" i="12"/>
  <c r="D493" i="12" s="1"/>
  <c r="D500" i="12"/>
  <c r="D501" i="12" s="1"/>
  <c r="D482" i="12"/>
  <c r="D483" i="12" s="1"/>
  <c r="D494" i="12"/>
  <c r="D495" i="12" s="1"/>
  <c r="D488" i="12"/>
  <c r="D489" i="12" s="1"/>
  <c r="D498" i="11"/>
  <c r="D499" i="11" s="1"/>
  <c r="D508" i="11"/>
  <c r="D480" i="11"/>
  <c r="D481" i="11" s="1"/>
  <c r="D486" i="11"/>
  <c r="D487" i="11" s="1"/>
  <c r="D492" i="11"/>
  <c r="D493" i="11" s="1"/>
  <c r="D482" i="11"/>
  <c r="D483" i="11" s="1"/>
  <c r="D488" i="11"/>
  <c r="D489" i="11" s="1"/>
  <c r="D500" i="11"/>
  <c r="D501" i="11" s="1"/>
  <c r="D494" i="11"/>
  <c r="D495" i="11" s="1"/>
  <c r="D518" i="10"/>
  <c r="D519" i="10" s="1"/>
  <c r="D528" i="10"/>
  <c r="D500" i="10"/>
  <c r="D501" i="10" s="1"/>
  <c r="D506" i="10"/>
  <c r="D507" i="10" s="1"/>
  <c r="D512" i="10"/>
  <c r="D513" i="10" s="1"/>
  <c r="D508" i="10"/>
  <c r="D509" i="10" s="1"/>
  <c r="D502" i="10"/>
  <c r="D503" i="10" s="1"/>
  <c r="D514" i="10"/>
  <c r="D515" i="10" s="1"/>
  <c r="D520" i="10"/>
  <c r="D521" i="10" s="1"/>
  <c r="D545" i="5"/>
  <c r="D517" i="5"/>
  <c r="D518" i="5" s="1"/>
  <c r="D523" i="5"/>
  <c r="D524" i="5" s="1"/>
  <c r="D529" i="5"/>
  <c r="D530" i="5" s="1"/>
  <c r="D535" i="5"/>
  <c r="D536" i="5" s="1"/>
  <c r="D525" i="5"/>
  <c r="D526" i="5" s="1"/>
  <c r="D519" i="5"/>
  <c r="D520" i="5" s="1"/>
  <c r="D531" i="5"/>
  <c r="D532" i="5" s="1"/>
  <c r="D537" i="5"/>
  <c r="D538" i="5" s="1"/>
  <c r="D447" i="2"/>
  <c r="D448" i="2" s="1"/>
  <c r="D439" i="2"/>
  <c r="D440" i="2" s="1"/>
  <c r="D431" i="2"/>
  <c r="D432" i="2" s="1"/>
  <c r="D445" i="2"/>
  <c r="D446" i="2" s="1"/>
  <c r="D437" i="2"/>
  <c r="D438" i="2" s="1"/>
  <c r="D429" i="2"/>
  <c r="D430" i="2" s="1"/>
  <c r="D455" i="2"/>
  <c r="D443" i="2"/>
  <c r="D444" i="2" s="1"/>
  <c r="D435" i="2"/>
  <c r="D436" i="2" s="1"/>
  <c r="D427" i="2"/>
  <c r="D428" i="2" s="1"/>
  <c r="D449" i="2"/>
  <c r="D450" i="2" s="1"/>
  <c r="D441" i="2"/>
  <c r="D442" i="2" s="1"/>
  <c r="D433" i="2"/>
  <c r="D434" i="2" s="1"/>
  <c r="D431" i="1"/>
  <c r="D432" i="1" s="1"/>
  <c r="D409" i="1"/>
  <c r="D410" i="1" s="1"/>
  <c r="D425" i="1"/>
  <c r="D426" i="1" s="1"/>
  <c r="D437" i="1"/>
  <c r="D419" i="1"/>
  <c r="D420" i="1" s="1"/>
  <c r="D427" i="1"/>
  <c r="D428" i="1" s="1"/>
  <c r="D413" i="1"/>
  <c r="D414" i="1" s="1"/>
  <c r="D423" i="1"/>
  <c r="D424" i="1" s="1"/>
  <c r="D421" i="1"/>
  <c r="D422" i="1" s="1"/>
  <c r="D417" i="1"/>
  <c r="D418" i="1" s="1"/>
  <c r="D415" i="1"/>
  <c r="D416" i="1" s="1"/>
  <c r="D411" i="1"/>
  <c r="D412" i="1" s="1"/>
  <c r="D429" i="1"/>
  <c r="D430" i="1" s="1"/>
  <c r="D545" i="13" l="1"/>
  <c r="D517" i="13"/>
  <c r="D518" i="13" s="1"/>
  <c r="D523" i="13"/>
  <c r="D524" i="13" s="1"/>
  <c r="D529" i="13"/>
  <c r="D530" i="13" s="1"/>
  <c r="D535" i="13"/>
  <c r="D536" i="13" s="1"/>
  <c r="D519" i="13"/>
  <c r="D520" i="13" s="1"/>
  <c r="D531" i="13"/>
  <c r="D532" i="13" s="1"/>
  <c r="D525" i="13"/>
  <c r="D526" i="13" s="1"/>
  <c r="D537" i="13"/>
  <c r="D538" i="13" s="1"/>
  <c r="D545" i="12"/>
  <c r="D517" i="12"/>
  <c r="D518" i="12" s="1"/>
  <c r="D523" i="12"/>
  <c r="D524" i="12" s="1"/>
  <c r="D529" i="12"/>
  <c r="D530" i="12" s="1"/>
  <c r="D535" i="12"/>
  <c r="D536" i="12" s="1"/>
  <c r="D519" i="12"/>
  <c r="D520" i="12" s="1"/>
  <c r="D525" i="12"/>
  <c r="D526" i="12" s="1"/>
  <c r="D537" i="12"/>
  <c r="D538" i="12" s="1"/>
  <c r="D531" i="12"/>
  <c r="D532" i="12" s="1"/>
  <c r="D545" i="11"/>
  <c r="D517" i="11"/>
  <c r="D518" i="11" s="1"/>
  <c r="D529" i="11"/>
  <c r="D530" i="11" s="1"/>
  <c r="D523" i="11"/>
  <c r="D524" i="11" s="1"/>
  <c r="D535" i="11"/>
  <c r="D536" i="11" s="1"/>
  <c r="D519" i="11"/>
  <c r="D520" i="11" s="1"/>
  <c r="D531" i="11"/>
  <c r="D532" i="11" s="1"/>
  <c r="D525" i="11"/>
  <c r="D526" i="11" s="1"/>
  <c r="D537" i="11"/>
  <c r="D538" i="11" s="1"/>
  <c r="D565" i="10"/>
  <c r="D537" i="10"/>
  <c r="D538" i="10" s="1"/>
  <c r="D543" i="10"/>
  <c r="D544" i="10" s="1"/>
  <c r="D549" i="10"/>
  <c r="D550" i="10" s="1"/>
  <c r="D555" i="10"/>
  <c r="D556" i="10" s="1"/>
  <c r="D557" i="10"/>
  <c r="D558" i="10" s="1"/>
  <c r="D545" i="10"/>
  <c r="D546" i="10" s="1"/>
  <c r="D539" i="10"/>
  <c r="D540" i="10" s="1"/>
  <c r="D551" i="10"/>
  <c r="D552" i="10" s="1"/>
  <c r="D582" i="5"/>
  <c r="D562" i="5"/>
  <c r="D563" i="5" s="1"/>
  <c r="D568" i="5"/>
  <c r="D569" i="5" s="1"/>
  <c r="D574" i="5"/>
  <c r="D575" i="5" s="1"/>
  <c r="D556" i="5"/>
  <c r="D557" i="5" s="1"/>
  <c r="D572" i="5"/>
  <c r="D573" i="5" s="1"/>
  <c r="D554" i="5"/>
  <c r="D555" i="5" s="1"/>
  <c r="D560" i="5"/>
  <c r="D561" i="5" s="1"/>
  <c r="D566" i="5"/>
  <c r="D567" i="5" s="1"/>
  <c r="D482" i="2"/>
  <c r="D483" i="2" s="1"/>
  <c r="D474" i="2"/>
  <c r="D475" i="2" s="1"/>
  <c r="D466" i="2"/>
  <c r="D467" i="2" s="1"/>
  <c r="D468" i="2"/>
  <c r="D469" i="2" s="1"/>
  <c r="D476" i="2"/>
  <c r="D477" i="2" s="1"/>
  <c r="D492" i="2"/>
  <c r="D480" i="2"/>
  <c r="D481" i="2" s="1"/>
  <c r="D472" i="2"/>
  <c r="D473" i="2" s="1"/>
  <c r="D464" i="2"/>
  <c r="D465" i="2" s="1"/>
  <c r="D486" i="2"/>
  <c r="D487" i="2" s="1"/>
  <c r="D478" i="2"/>
  <c r="D479" i="2" s="1"/>
  <c r="D470" i="2"/>
  <c r="D471" i="2" s="1"/>
  <c r="D484" i="2"/>
  <c r="D485" i="2" s="1"/>
  <c r="D446" i="1"/>
  <c r="D447" i="1" s="1"/>
  <c r="D468" i="1"/>
  <c r="D469" i="1" s="1"/>
  <c r="D474" i="1"/>
  <c r="D462" i="1"/>
  <c r="D463" i="1" s="1"/>
  <c r="D456" i="1"/>
  <c r="D457" i="1" s="1"/>
  <c r="D454" i="1"/>
  <c r="D455" i="1" s="1"/>
  <c r="D460" i="1"/>
  <c r="D461" i="1" s="1"/>
  <c r="D464" i="1"/>
  <c r="D465" i="1" s="1"/>
  <c r="D466" i="1"/>
  <c r="D467" i="1" s="1"/>
  <c r="D452" i="1"/>
  <c r="D453" i="1" s="1"/>
  <c r="D458" i="1"/>
  <c r="D459" i="1" s="1"/>
  <c r="D450" i="1"/>
  <c r="D451" i="1" s="1"/>
  <c r="D448" i="1"/>
  <c r="D449" i="1" s="1"/>
  <c r="D582" i="13" l="1"/>
  <c r="D562" i="13"/>
  <c r="D563" i="13" s="1"/>
  <c r="D568" i="13"/>
  <c r="D569" i="13" s="1"/>
  <c r="D556" i="13"/>
  <c r="D557" i="13" s="1"/>
  <c r="D574" i="13"/>
  <c r="D575" i="13" s="1"/>
  <c r="D554" i="13"/>
  <c r="D555" i="13" s="1"/>
  <c r="D572" i="13"/>
  <c r="D573" i="13" s="1"/>
  <c r="D566" i="13"/>
  <c r="D567" i="13" s="1"/>
  <c r="D560" i="13"/>
  <c r="D561" i="13" s="1"/>
  <c r="D582" i="12"/>
  <c r="D562" i="12"/>
  <c r="D563" i="12" s="1"/>
  <c r="D568" i="12"/>
  <c r="D569" i="12" s="1"/>
  <c r="D574" i="12"/>
  <c r="D575" i="12" s="1"/>
  <c r="D556" i="12"/>
  <c r="D557" i="12" s="1"/>
  <c r="D566" i="12"/>
  <c r="D567" i="12" s="1"/>
  <c r="D560" i="12"/>
  <c r="D561" i="12" s="1"/>
  <c r="D572" i="12"/>
  <c r="D573" i="12" s="1"/>
  <c r="D554" i="12"/>
  <c r="D555" i="12" s="1"/>
  <c r="D582" i="11"/>
  <c r="D562" i="11"/>
  <c r="D563" i="11" s="1"/>
  <c r="D568" i="11"/>
  <c r="D569" i="11" s="1"/>
  <c r="D574" i="11"/>
  <c r="D575" i="11" s="1"/>
  <c r="D556" i="11"/>
  <c r="D557" i="11" s="1"/>
  <c r="D566" i="11"/>
  <c r="D567" i="11" s="1"/>
  <c r="D572" i="11"/>
  <c r="D573" i="11" s="1"/>
  <c r="D554" i="11"/>
  <c r="D555" i="11" s="1"/>
  <c r="D560" i="11"/>
  <c r="D561" i="11" s="1"/>
  <c r="D602" i="10"/>
  <c r="D582" i="10"/>
  <c r="D583" i="10" s="1"/>
  <c r="D588" i="10"/>
  <c r="D589" i="10" s="1"/>
  <c r="D594" i="10"/>
  <c r="D595" i="10" s="1"/>
  <c r="D576" i="10"/>
  <c r="D577" i="10" s="1"/>
  <c r="D580" i="10"/>
  <c r="D581" i="10" s="1"/>
  <c r="D586" i="10"/>
  <c r="D587" i="10" s="1"/>
  <c r="D592" i="10"/>
  <c r="D593" i="10" s="1"/>
  <c r="D574" i="10"/>
  <c r="D575" i="10" s="1"/>
  <c r="D605" i="5"/>
  <c r="D606" i="5" s="1"/>
  <c r="D611" i="5"/>
  <c r="D612" i="5" s="1"/>
  <c r="D593" i="5"/>
  <c r="D594" i="5" s="1"/>
  <c r="D599" i="5"/>
  <c r="D600" i="5" s="1"/>
  <c r="D609" i="5"/>
  <c r="D610" i="5" s="1"/>
  <c r="D597" i="5"/>
  <c r="D598" i="5" s="1"/>
  <c r="D591" i="5"/>
  <c r="D592" i="5" s="1"/>
  <c r="D603" i="5"/>
  <c r="D604" i="5" s="1"/>
  <c r="D519" i="2"/>
  <c r="D520" i="2" s="1"/>
  <c r="D529" i="2"/>
  <c r="D501" i="2"/>
  <c r="D502" i="2" s="1"/>
  <c r="D507" i="2"/>
  <c r="D508" i="2" s="1"/>
  <c r="D513" i="2"/>
  <c r="D514" i="2" s="1"/>
  <c r="D503" i="2"/>
  <c r="D504" i="2" s="1"/>
  <c r="D509" i="2"/>
  <c r="D510" i="2" s="1"/>
  <c r="D515" i="2"/>
  <c r="D516" i="2" s="1"/>
  <c r="D521" i="2"/>
  <c r="D522" i="2" s="1"/>
  <c r="D501" i="1"/>
  <c r="D502" i="1" s="1"/>
  <c r="D489" i="1"/>
  <c r="D490" i="1" s="1"/>
  <c r="D483" i="1"/>
  <c r="D484" i="1" s="1"/>
  <c r="D511" i="1"/>
  <c r="D491" i="1"/>
  <c r="D492" i="1" s="1"/>
  <c r="D485" i="1"/>
  <c r="D486" i="1" s="1"/>
  <c r="D495" i="1"/>
  <c r="D496" i="1" s="1"/>
  <c r="D497" i="1"/>
  <c r="D498" i="1" s="1"/>
  <c r="D503" i="1"/>
  <c r="D504" i="1" s="1"/>
  <c r="D605" i="13" l="1"/>
  <c r="D606" i="13" s="1"/>
  <c r="D611" i="13"/>
  <c r="D612" i="13" s="1"/>
  <c r="D593" i="13"/>
  <c r="D594" i="13" s="1"/>
  <c r="D599" i="13"/>
  <c r="D600" i="13" s="1"/>
  <c r="D603" i="13"/>
  <c r="D604" i="13" s="1"/>
  <c r="D591" i="13"/>
  <c r="D592" i="13" s="1"/>
  <c r="D609" i="13"/>
  <c r="D610" i="13" s="1"/>
  <c r="D597" i="13"/>
  <c r="D598" i="13" s="1"/>
  <c r="D605" i="12"/>
  <c r="D606" i="12" s="1"/>
  <c r="D611" i="12"/>
  <c r="D612" i="12" s="1"/>
  <c r="D593" i="12"/>
  <c r="D594" i="12" s="1"/>
  <c r="D599" i="12"/>
  <c r="D600" i="12" s="1"/>
  <c r="D609" i="12"/>
  <c r="D610" i="12" s="1"/>
  <c r="D591" i="12"/>
  <c r="D592" i="12" s="1"/>
  <c r="D597" i="12"/>
  <c r="D598" i="12" s="1"/>
  <c r="D603" i="12"/>
  <c r="D604" i="12" s="1"/>
  <c r="D605" i="11"/>
  <c r="D606" i="11" s="1"/>
  <c r="D611" i="11"/>
  <c r="D612" i="11" s="1"/>
  <c r="D593" i="11"/>
  <c r="D594" i="11" s="1"/>
  <c r="D599" i="11"/>
  <c r="D600" i="11" s="1"/>
  <c r="D597" i="11"/>
  <c r="D598" i="11" s="1"/>
  <c r="D609" i="11"/>
  <c r="D610" i="11" s="1"/>
  <c r="D591" i="11"/>
  <c r="D592" i="11" s="1"/>
  <c r="D603" i="11"/>
  <c r="D604" i="11" s="1"/>
  <c r="D625" i="10"/>
  <c r="D626" i="10" s="1"/>
  <c r="D631" i="10"/>
  <c r="D632" i="10" s="1"/>
  <c r="D613" i="10"/>
  <c r="D614" i="10" s="1"/>
  <c r="D619" i="10"/>
  <c r="D620" i="10" s="1"/>
  <c r="D629" i="10"/>
  <c r="D630" i="10" s="1"/>
  <c r="D623" i="10"/>
  <c r="D624" i="10" s="1"/>
  <c r="D617" i="10"/>
  <c r="D618" i="10" s="1"/>
  <c r="D611" i="10"/>
  <c r="D612" i="10" s="1"/>
  <c r="D566" i="2"/>
  <c r="D538" i="2"/>
  <c r="D539" i="2" s="1"/>
  <c r="D544" i="2"/>
  <c r="D545" i="2" s="1"/>
  <c r="D550" i="2"/>
  <c r="D551" i="2" s="1"/>
  <c r="D556" i="2"/>
  <c r="D557" i="2" s="1"/>
  <c r="D552" i="2"/>
  <c r="D553" i="2" s="1"/>
  <c r="D546" i="2"/>
  <c r="D547" i="2" s="1"/>
  <c r="D558" i="2"/>
  <c r="D559" i="2" s="1"/>
  <c r="D540" i="2"/>
  <c r="D541" i="2" s="1"/>
  <c r="D520" i="1"/>
  <c r="D521" i="1" s="1"/>
  <c r="D548" i="1"/>
  <c r="D532" i="1"/>
  <c r="D533" i="1" s="1"/>
  <c r="D526" i="1"/>
  <c r="D527" i="1" s="1"/>
  <c r="D538" i="1"/>
  <c r="D539" i="1" s="1"/>
  <c r="D528" i="1"/>
  <c r="D529" i="1" s="1"/>
  <c r="D540" i="1"/>
  <c r="D541" i="1" s="1"/>
  <c r="D534" i="1"/>
  <c r="D535" i="1" s="1"/>
  <c r="D522" i="1"/>
  <c r="D523" i="1" s="1"/>
  <c r="D603" i="2" l="1"/>
  <c r="D583" i="2"/>
  <c r="D584" i="2" s="1"/>
  <c r="D589" i="2"/>
  <c r="D590" i="2" s="1"/>
  <c r="D595" i="2"/>
  <c r="D596" i="2" s="1"/>
  <c r="D577" i="2"/>
  <c r="D578" i="2" s="1"/>
  <c r="D587" i="2"/>
  <c r="D588" i="2" s="1"/>
  <c r="D593" i="2"/>
  <c r="D594" i="2" s="1"/>
  <c r="D581" i="2"/>
  <c r="D582" i="2" s="1"/>
  <c r="D575" i="2"/>
  <c r="D576" i="2" s="1"/>
  <c r="D577" i="1"/>
  <c r="D578" i="1" s="1"/>
  <c r="D571" i="1"/>
  <c r="D572" i="1" s="1"/>
  <c r="D565" i="1"/>
  <c r="D566" i="1" s="1"/>
  <c r="D585" i="1"/>
  <c r="D559" i="1"/>
  <c r="D560" i="1" s="1"/>
  <c r="D557" i="1"/>
  <c r="D558" i="1" s="1"/>
  <c r="D563" i="1"/>
  <c r="D564" i="1" s="1"/>
  <c r="D569" i="1"/>
  <c r="D570" i="1" s="1"/>
  <c r="D575" i="1"/>
  <c r="D576" i="1" s="1"/>
  <c r="D626" i="2" l="1"/>
  <c r="D627" i="2" s="1"/>
  <c r="D620" i="2"/>
  <c r="D621" i="2" s="1"/>
  <c r="D632" i="2"/>
  <c r="D633" i="2" s="1"/>
  <c r="D614" i="2"/>
  <c r="D615" i="2" s="1"/>
  <c r="D618" i="2"/>
  <c r="D619" i="2" s="1"/>
  <c r="D612" i="2"/>
  <c r="D613" i="2" s="1"/>
  <c r="D624" i="2"/>
  <c r="D625" i="2" s="1"/>
  <c r="D630" i="2"/>
  <c r="D631" i="2" s="1"/>
  <c r="D608" i="1"/>
  <c r="D609" i="1" s="1"/>
  <c r="D602" i="1"/>
  <c r="D603" i="1" s="1"/>
  <c r="D614" i="1"/>
  <c r="D615" i="1" s="1"/>
  <c r="D596" i="1"/>
  <c r="D597" i="1" s="1"/>
  <c r="D612" i="1"/>
  <c r="D613" i="1" s="1"/>
  <c r="D606" i="1"/>
  <c r="D607" i="1" s="1"/>
  <c r="D594" i="1"/>
  <c r="D595" i="1" s="1"/>
  <c r="D600" i="1"/>
  <c r="D601" i="1" s="1"/>
</calcChain>
</file>

<file path=xl/sharedStrings.xml><?xml version="1.0" encoding="utf-8"?>
<sst xmlns="http://schemas.openxmlformats.org/spreadsheetml/2006/main" count="5463" uniqueCount="102">
  <si>
    <t>Situação 1 valores</t>
  </si>
  <si>
    <t>Situação 1 descrição</t>
  </si>
  <si>
    <t>V Volume compartimento Recetor [m3]</t>
  </si>
  <si>
    <t>KF1d</t>
  </si>
  <si>
    <t>KF1f1</t>
  </si>
  <si>
    <t>KF1d (fórmula)</t>
  </si>
  <si>
    <t>KF1f1 (fórmula)</t>
  </si>
  <si>
    <t>Ligação rigida em cruz</t>
  </si>
  <si>
    <t>MDf1</t>
  </si>
  <si>
    <t>KDf1</t>
  </si>
  <si>
    <t>Número</t>
  </si>
  <si>
    <t>MF1d</t>
  </si>
  <si>
    <t>Rf1,w (elemento f1)</t>
  </si>
  <si>
    <t>Massa superficial elemento f1 [kg/m2]</t>
  </si>
  <si>
    <t>Massa superficial elemento f2 [kg/m2]</t>
  </si>
  <si>
    <t>Massa superficial elemento f3 [kg/m2]</t>
  </si>
  <si>
    <t>Rf4,w (elemento f4)</t>
  </si>
  <si>
    <t>Rf3,w (elemento f3)</t>
  </si>
  <si>
    <t>Rf2,w (elemento f2)</t>
  </si>
  <si>
    <t>Massa superficial elemento f4 [kg/m2]</t>
  </si>
  <si>
    <t>MF1f1</t>
  </si>
  <si>
    <t>MF2d</t>
  </si>
  <si>
    <t>KDf2</t>
  </si>
  <si>
    <t>KDf2 (fórmula)</t>
  </si>
  <si>
    <t>KDf1 (fórmula)</t>
  </si>
  <si>
    <t>MDf2</t>
  </si>
  <si>
    <t>KF2d</t>
  </si>
  <si>
    <t>MF2f2</t>
  </si>
  <si>
    <t>KF2f2</t>
  </si>
  <si>
    <t>k12</t>
  </si>
  <si>
    <t>k13</t>
  </si>
  <si>
    <t>MDf3</t>
  </si>
  <si>
    <t>KDf3</t>
  </si>
  <si>
    <t>MF3d</t>
  </si>
  <si>
    <t>KF3d</t>
  </si>
  <si>
    <t>MF3f3</t>
  </si>
  <si>
    <t>KF3f3</t>
  </si>
  <si>
    <t>MDf4</t>
  </si>
  <si>
    <t>KDf4</t>
  </si>
  <si>
    <t>MF4d</t>
  </si>
  <si>
    <t>KF4d</t>
  </si>
  <si>
    <t>MF4f4</t>
  </si>
  <si>
    <t>KF4f4</t>
  </si>
  <si>
    <t>KDf3 (fórmula)</t>
  </si>
  <si>
    <t>KDf4 (fórmula)</t>
  </si>
  <si>
    <t>RDf1 (fórmula)</t>
  </si>
  <si>
    <t>RDf2 (fórmula)</t>
  </si>
  <si>
    <t>RDf3 (fórmula)</t>
  </si>
  <si>
    <t>RDf4 (fórmula)</t>
  </si>
  <si>
    <t>T0</t>
  </si>
  <si>
    <t>Ligação rigida em T</t>
  </si>
  <si>
    <t>Tipo de ligação DF1, F1d e F1f1 [m] (selecionar número; ver abaixo 1 a 16)</t>
  </si>
  <si>
    <t>MDd</t>
  </si>
  <si>
    <t xml:space="preserve">Massa superficial elemento divisória [kg/m2] </t>
  </si>
  <si>
    <t>MF1</t>
  </si>
  <si>
    <t>MF2</t>
  </si>
  <si>
    <t>MF3</t>
  </si>
  <si>
    <t>MF4</t>
  </si>
  <si>
    <t>Mf1</t>
  </si>
  <si>
    <t>Mf2</t>
  </si>
  <si>
    <t>Mf3</t>
  </si>
  <si>
    <t>Mf4</t>
  </si>
  <si>
    <t>k24</t>
  </si>
  <si>
    <t>Ligação felxível em cruz ou em T</t>
  </si>
  <si>
    <t>Ligação felxível  em T</t>
  </si>
  <si>
    <t>Ligação gesso/rígido  em cruz ou em T</t>
  </si>
  <si>
    <t>Transmissão Marginal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</si>
  <si>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RDd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</si>
  <si>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RDf1</t>
    </r>
  </si>
  <si>
    <t>Ligação gesso/rígido  em T</t>
  </si>
  <si>
    <t>Ligação gesso/rígido em T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</si>
  <si>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RDf2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</si>
  <si>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RDf3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</si>
  <si>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RDf4</t>
    </r>
  </si>
  <si>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Área do elemento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de percussão direta [m2]</t>
    </r>
  </si>
  <si>
    <t>L'n.w</t>
  </si>
  <si>
    <t>L'nT,w (fórmula)</t>
  </si>
  <si>
    <t>A0 (área de absorção de referência; fórmula)</t>
  </si>
  <si>
    <t>L'n,w (elemento percussão direta)</t>
  </si>
  <si>
    <t xml:space="preserve">Rj,w (elemento divisória) 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</si>
  <si>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Li,w (melhoria isolamento percussao)</t>
    </r>
  </si>
  <si>
    <t>Massa superficial elemento percussao direta [kg/m2]</t>
  </si>
  <si>
    <t xml:space="preserve">Ri,w (elemento percussao direta; F1) </t>
  </si>
  <si>
    <t>L'nF1d (fórmula)</t>
  </si>
  <si>
    <t>L'nF1f1 (fórmula)</t>
  </si>
  <si>
    <t>Comprimento das ligações F1d e F1f1 [m]</t>
  </si>
  <si>
    <t>Comprimento das ligações Df1 [m]</t>
  </si>
  <si>
    <t>Comprimento das ligações Df2 [m]</t>
  </si>
  <si>
    <t>Comprimento das ligações Df3 [m]</t>
  </si>
  <si>
    <t>Comprimento das ligações Df4 [m]</t>
  </si>
  <si>
    <t>Tipo de ligação Df3 (selecionar número; ver abaixo 1 a 16)</t>
  </si>
  <si>
    <t>Tipo de ligação Df2 (selecionar número; ver abaixo 1 a 16)</t>
  </si>
  <si>
    <t>Tipo de ligação Df1 (selecionar número; ver abaixo 1 a 16)</t>
  </si>
  <si>
    <t>Tipo de ligação Df4 (selecionar número; ver abaixo 1 a 16)</t>
  </si>
  <si>
    <t>L'nDd (fórmula)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</si>
  <si>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LF1d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</si>
  <si>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LF1f1</t>
    </r>
  </si>
  <si>
    <t>L'n.w 1</t>
  </si>
  <si>
    <t>L'n.w 2</t>
  </si>
  <si>
    <t>L'n,w</t>
  </si>
  <si>
    <t>L'nT,w (fórmula) 1  (emissor)</t>
  </si>
  <si>
    <t>L'nT,w (fórmula) 2 (recetor)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</si>
</sst>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65</xdr:row>
      <xdr:rowOff>99060</xdr:rowOff>
    </xdr:from>
    <xdr:to>
      <xdr:col>6</xdr:col>
      <xdr:colOff>396240</xdr:colOff>
      <xdr:row>71</xdr:row>
      <xdr:rowOff>15240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63A86E8-1033-43A1-9AD0-E6D748EB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985010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1158240</xdr:colOff>
      <xdr:row>31</xdr:row>
      <xdr:rowOff>15240</xdr:rowOff>
    </xdr:from>
    <xdr:to>
      <xdr:col>6</xdr:col>
      <xdr:colOff>335280</xdr:colOff>
      <xdr:row>36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381B3A3-66EC-49D5-BD5F-3FA4CBF8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68452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103</xdr:row>
      <xdr:rowOff>30480</xdr:rowOff>
    </xdr:from>
    <xdr:to>
      <xdr:col>6</xdr:col>
      <xdr:colOff>411480</xdr:colOff>
      <xdr:row>109</xdr:row>
      <xdr:rowOff>68580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3A4185C9-9AF5-4338-ACA9-6E16D977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180" y="2673096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140</xdr:row>
      <xdr:rowOff>15240</xdr:rowOff>
    </xdr:from>
    <xdr:to>
      <xdr:col>6</xdr:col>
      <xdr:colOff>509381</xdr:colOff>
      <xdr:row>147</xdr:row>
      <xdr:rowOff>39424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309B0090-BF1E-4D72-BDC5-57C8BDDD0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19900" y="3348228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177</xdr:row>
      <xdr:rowOff>15240</xdr:rowOff>
    </xdr:from>
    <xdr:to>
      <xdr:col>6</xdr:col>
      <xdr:colOff>198120</xdr:colOff>
      <xdr:row>181</xdr:row>
      <xdr:rowOff>30480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47503208-5458-4284-88BE-A0F96F99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024884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177</xdr:row>
      <xdr:rowOff>0</xdr:rowOff>
    </xdr:from>
    <xdr:to>
      <xdr:col>7</xdr:col>
      <xdr:colOff>449580</xdr:colOff>
      <xdr:row>181</xdr:row>
      <xdr:rowOff>76200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6EEF5DB4-F436-4664-9EF7-A615FFC1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4023360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213</xdr:row>
      <xdr:rowOff>0</xdr:rowOff>
    </xdr:from>
    <xdr:to>
      <xdr:col>7</xdr:col>
      <xdr:colOff>335280</xdr:colOff>
      <xdr:row>217</xdr:row>
      <xdr:rowOff>91440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B4FE43AF-E476-4ABD-A428-C48B03B5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681728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251</xdr:row>
      <xdr:rowOff>0</xdr:rowOff>
    </xdr:from>
    <xdr:to>
      <xdr:col>6</xdr:col>
      <xdr:colOff>365760</xdr:colOff>
      <xdr:row>257</xdr:row>
      <xdr:rowOff>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id="{B7FF6A0F-62C4-43B3-BAEA-C12F9F9A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376672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365760</xdr:colOff>
      <xdr:row>292</xdr:row>
      <xdr:rowOff>175260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4AE9FC90-4FD5-4C47-A6B6-17B61152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603504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324</xdr:row>
      <xdr:rowOff>0</xdr:rowOff>
    </xdr:from>
    <xdr:to>
      <xdr:col>6</xdr:col>
      <xdr:colOff>243840</xdr:colOff>
      <xdr:row>329</xdr:row>
      <xdr:rowOff>129540</xdr:rowOff>
    </xdr:to>
    <xdr:pic>
      <xdr:nvPicPr>
        <xdr:cNvPr id="43" name="Imagem 42">
          <a:extLst>
            <a:ext uri="{FF2B5EF4-FFF2-40B4-BE49-F238E27FC236}">
              <a16:creationId xmlns:a16="http://schemas.microsoft.com/office/drawing/2014/main" id="{06FA727F-AAB6-429D-8F59-96736D6B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671169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361</xdr:row>
      <xdr:rowOff>0</xdr:rowOff>
    </xdr:from>
    <xdr:to>
      <xdr:col>6</xdr:col>
      <xdr:colOff>220980</xdr:colOff>
      <xdr:row>366</xdr:row>
      <xdr:rowOff>129540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CC01F88F-3950-4173-BB9E-97AD5970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780897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398</xdr:row>
      <xdr:rowOff>0</xdr:rowOff>
    </xdr:from>
    <xdr:to>
      <xdr:col>7</xdr:col>
      <xdr:colOff>259080</xdr:colOff>
      <xdr:row>402</xdr:row>
      <xdr:rowOff>83820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id="{A4A4CD1D-6322-4378-9462-16C85B13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065008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435</xdr:row>
      <xdr:rowOff>15240</xdr:rowOff>
    </xdr:from>
    <xdr:to>
      <xdr:col>7</xdr:col>
      <xdr:colOff>335280</xdr:colOff>
      <xdr:row>439</xdr:row>
      <xdr:rowOff>106680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B8367764-90EF-42F7-BF20-95971110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017508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472</xdr:row>
      <xdr:rowOff>0</xdr:rowOff>
    </xdr:from>
    <xdr:to>
      <xdr:col>6</xdr:col>
      <xdr:colOff>365760</xdr:colOff>
      <xdr:row>478</xdr:row>
      <xdr:rowOff>0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id="{7285387D-4159-4F2E-B1FE-5209AE9B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692640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509</xdr:row>
      <xdr:rowOff>0</xdr:rowOff>
    </xdr:from>
    <xdr:to>
      <xdr:col>6</xdr:col>
      <xdr:colOff>365760</xdr:colOff>
      <xdr:row>514</xdr:row>
      <xdr:rowOff>175260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id="{427264FB-66E5-4056-9C27-30DAD130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369296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546</xdr:row>
      <xdr:rowOff>0</xdr:rowOff>
    </xdr:from>
    <xdr:to>
      <xdr:col>6</xdr:col>
      <xdr:colOff>243840</xdr:colOff>
      <xdr:row>551</xdr:row>
      <xdr:rowOff>129540</xdr:rowOff>
    </xdr:to>
    <xdr:pic>
      <xdr:nvPicPr>
        <xdr:cNvPr id="61" name="Imagem 60">
          <a:extLst>
            <a:ext uri="{FF2B5EF4-FFF2-40B4-BE49-F238E27FC236}">
              <a16:creationId xmlns:a16="http://schemas.microsoft.com/office/drawing/2014/main" id="{7D799CC0-2237-443F-BB35-AA544F17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104595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583</xdr:row>
      <xdr:rowOff>0</xdr:rowOff>
    </xdr:from>
    <xdr:to>
      <xdr:col>6</xdr:col>
      <xdr:colOff>243840</xdr:colOff>
      <xdr:row>588</xdr:row>
      <xdr:rowOff>129540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id="{8F511021-A320-49DD-A4B6-2EE20FCA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172260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</xdr:colOff>
      <xdr:row>2</xdr:row>
      <xdr:rowOff>83820</xdr:rowOff>
    </xdr:from>
    <xdr:to>
      <xdr:col>7</xdr:col>
      <xdr:colOff>434340</xdr:colOff>
      <xdr:row>7</xdr:row>
      <xdr:rowOff>106680</xdr:rowOff>
    </xdr:to>
    <xdr:pic>
      <xdr:nvPicPr>
        <xdr:cNvPr id="101" name="Imagem 100">
          <a:extLst>
            <a:ext uri="{FF2B5EF4-FFF2-40B4-BE49-F238E27FC236}">
              <a16:creationId xmlns:a16="http://schemas.microsoft.com/office/drawing/2014/main" id="{C1F1F53F-B181-4DB8-AFB1-7F367997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63246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83820</xdr:rowOff>
    </xdr:from>
    <xdr:to>
      <xdr:col>9</xdr:col>
      <xdr:colOff>342900</xdr:colOff>
      <xdr:row>8</xdr:row>
      <xdr:rowOff>0</xdr:rowOff>
    </xdr:to>
    <xdr:pic>
      <xdr:nvPicPr>
        <xdr:cNvPr id="102" name="Imagem 101">
          <a:extLst>
            <a:ext uri="{FF2B5EF4-FFF2-40B4-BE49-F238E27FC236}">
              <a16:creationId xmlns:a16="http://schemas.microsoft.com/office/drawing/2014/main" id="{A3747B74-2568-43AC-9DC4-CD477978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63246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68580</xdr:rowOff>
    </xdr:from>
    <xdr:to>
      <xdr:col>11</xdr:col>
      <xdr:colOff>403860</xdr:colOff>
      <xdr:row>8</xdr:row>
      <xdr:rowOff>106680</xdr:rowOff>
    </xdr:to>
    <xdr:pic>
      <xdr:nvPicPr>
        <xdr:cNvPr id="103" name="Imagem 102">
          <a:extLst>
            <a:ext uri="{FF2B5EF4-FFF2-40B4-BE49-F238E27FC236}">
              <a16:creationId xmlns:a16="http://schemas.microsoft.com/office/drawing/2014/main" id="{A38F3595-2C6F-40D8-94EF-4F82FFD7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61722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2</xdr:row>
      <xdr:rowOff>114300</xdr:rowOff>
    </xdr:from>
    <xdr:to>
      <xdr:col>13</xdr:col>
      <xdr:colOff>317999</xdr:colOff>
      <xdr:row>8</xdr:row>
      <xdr:rowOff>152400</xdr:rowOff>
    </xdr:to>
    <xdr:pic>
      <xdr:nvPicPr>
        <xdr:cNvPr id="104" name="Imagem 103">
          <a:extLst>
            <a:ext uri="{FF2B5EF4-FFF2-40B4-BE49-F238E27FC236}">
              <a16:creationId xmlns:a16="http://schemas.microsoft.com/office/drawing/2014/main" id="{6171DAD1-8156-469C-90CF-E75A131EF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98581" y="66294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</xdr:row>
      <xdr:rowOff>15240</xdr:rowOff>
    </xdr:from>
    <xdr:to>
      <xdr:col>15</xdr:col>
      <xdr:colOff>198120</xdr:colOff>
      <xdr:row>7</xdr:row>
      <xdr:rowOff>30480</xdr:rowOff>
    </xdr:to>
    <xdr:pic>
      <xdr:nvPicPr>
        <xdr:cNvPr id="105" name="Imagem 104">
          <a:extLst>
            <a:ext uri="{FF2B5EF4-FFF2-40B4-BE49-F238E27FC236}">
              <a16:creationId xmlns:a16="http://schemas.microsoft.com/office/drawing/2014/main" id="{7855498B-1DB6-4367-BB9A-F4879ABC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7467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3</xdr:row>
      <xdr:rowOff>0</xdr:rowOff>
    </xdr:from>
    <xdr:to>
      <xdr:col>16</xdr:col>
      <xdr:colOff>251460</xdr:colOff>
      <xdr:row>7</xdr:row>
      <xdr:rowOff>76200</xdr:rowOff>
    </xdr:to>
    <xdr:pic>
      <xdr:nvPicPr>
        <xdr:cNvPr id="106" name="Imagem 105">
          <a:extLst>
            <a:ext uri="{FF2B5EF4-FFF2-40B4-BE49-F238E27FC236}">
              <a16:creationId xmlns:a16="http://schemas.microsoft.com/office/drawing/2014/main" id="{C3772C3F-F85B-496E-81B5-5ED83619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73152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335280</xdr:colOff>
      <xdr:row>13</xdr:row>
      <xdr:rowOff>91440</xdr:rowOff>
    </xdr:to>
    <xdr:pic>
      <xdr:nvPicPr>
        <xdr:cNvPr id="107" name="Imagem 106">
          <a:extLst>
            <a:ext uri="{FF2B5EF4-FFF2-40B4-BE49-F238E27FC236}">
              <a16:creationId xmlns:a16="http://schemas.microsoft.com/office/drawing/2014/main" id="{46B6E521-7B30-4C21-B2C4-4778CF95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8288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259080</xdr:colOff>
      <xdr:row>14</xdr:row>
      <xdr:rowOff>62865</xdr:rowOff>
    </xdr:to>
    <xdr:pic>
      <xdr:nvPicPr>
        <xdr:cNvPr id="108" name="Imagem 107">
          <a:extLst>
            <a:ext uri="{FF2B5EF4-FFF2-40B4-BE49-F238E27FC236}">
              <a16:creationId xmlns:a16="http://schemas.microsoft.com/office/drawing/2014/main" id="{F8DDB251-0B39-4D7B-9072-4793DF51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82880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365760</xdr:colOff>
      <xdr:row>14</xdr:row>
      <xdr:rowOff>175260</xdr:rowOff>
    </xdr:to>
    <xdr:pic>
      <xdr:nvPicPr>
        <xdr:cNvPr id="109" name="Imagem 108">
          <a:extLst>
            <a:ext uri="{FF2B5EF4-FFF2-40B4-BE49-F238E27FC236}">
              <a16:creationId xmlns:a16="http://schemas.microsoft.com/office/drawing/2014/main" id="{04C3DBFD-27F4-443D-AFA1-715FF176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8288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243840</xdr:colOff>
      <xdr:row>14</xdr:row>
      <xdr:rowOff>129540</xdr:rowOff>
    </xdr:to>
    <xdr:pic>
      <xdr:nvPicPr>
        <xdr:cNvPr id="110" name="Imagem 109">
          <a:extLst>
            <a:ext uri="{FF2B5EF4-FFF2-40B4-BE49-F238E27FC236}">
              <a16:creationId xmlns:a16="http://schemas.microsoft.com/office/drawing/2014/main" id="{F224687C-23AD-46FB-AFA7-7B67DEC3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8288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16</xdr:col>
      <xdr:colOff>243840</xdr:colOff>
      <xdr:row>14</xdr:row>
      <xdr:rowOff>129540</xdr:rowOff>
    </xdr:to>
    <xdr:pic>
      <xdr:nvPicPr>
        <xdr:cNvPr id="111" name="Imagem 110">
          <a:extLst>
            <a:ext uri="{FF2B5EF4-FFF2-40B4-BE49-F238E27FC236}">
              <a16:creationId xmlns:a16="http://schemas.microsoft.com/office/drawing/2014/main" id="{3532368E-92DB-4438-A36A-05446686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8288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</xdr:colOff>
      <xdr:row>16</xdr:row>
      <xdr:rowOff>22860</xdr:rowOff>
    </xdr:from>
    <xdr:to>
      <xdr:col>8</xdr:col>
      <xdr:colOff>289560</xdr:colOff>
      <xdr:row>20</xdr:row>
      <xdr:rowOff>106680</xdr:rowOff>
    </xdr:to>
    <xdr:pic>
      <xdr:nvPicPr>
        <xdr:cNvPr id="112" name="Imagem 111">
          <a:extLst>
            <a:ext uri="{FF2B5EF4-FFF2-40B4-BE49-F238E27FC236}">
              <a16:creationId xmlns:a16="http://schemas.microsoft.com/office/drawing/2014/main" id="{2E3AA077-47FB-4764-8600-B3B5375C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1318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335280</xdr:colOff>
      <xdr:row>20</xdr:row>
      <xdr:rowOff>91440</xdr:rowOff>
    </xdr:to>
    <xdr:pic>
      <xdr:nvPicPr>
        <xdr:cNvPr id="113" name="Imagem 112">
          <a:extLst>
            <a:ext uri="{FF2B5EF4-FFF2-40B4-BE49-F238E27FC236}">
              <a16:creationId xmlns:a16="http://schemas.microsoft.com/office/drawing/2014/main" id="{CC8AF7BE-A546-4B9B-AF23-95BEA219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310896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365760</xdr:colOff>
      <xdr:row>22</xdr:row>
      <xdr:rowOff>0</xdr:rowOff>
    </xdr:to>
    <xdr:pic>
      <xdr:nvPicPr>
        <xdr:cNvPr id="114" name="Imagem 113">
          <a:extLst>
            <a:ext uri="{FF2B5EF4-FFF2-40B4-BE49-F238E27FC236}">
              <a16:creationId xmlns:a16="http://schemas.microsoft.com/office/drawing/2014/main" id="{E1F9B1E5-227C-4C10-ACDB-B0207B7D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310896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15</xdr:col>
      <xdr:colOff>365760</xdr:colOff>
      <xdr:row>21</xdr:row>
      <xdr:rowOff>175260</xdr:rowOff>
    </xdr:to>
    <xdr:pic>
      <xdr:nvPicPr>
        <xdr:cNvPr id="115" name="Imagem 114">
          <a:extLst>
            <a:ext uri="{FF2B5EF4-FFF2-40B4-BE49-F238E27FC236}">
              <a16:creationId xmlns:a16="http://schemas.microsoft.com/office/drawing/2014/main" id="{68A3E986-2E26-4F1D-9214-989FCB8A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310896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243840</xdr:colOff>
      <xdr:row>28</xdr:row>
      <xdr:rowOff>129540</xdr:rowOff>
    </xdr:to>
    <xdr:pic>
      <xdr:nvPicPr>
        <xdr:cNvPr id="116" name="Imagem 115">
          <a:extLst>
            <a:ext uri="{FF2B5EF4-FFF2-40B4-BE49-F238E27FC236}">
              <a16:creationId xmlns:a16="http://schemas.microsoft.com/office/drawing/2014/main" id="{2D963153-D861-49D3-8D1D-1F93E70D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4389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243840</xdr:colOff>
      <xdr:row>28</xdr:row>
      <xdr:rowOff>129540</xdr:rowOff>
    </xdr:to>
    <xdr:pic>
      <xdr:nvPicPr>
        <xdr:cNvPr id="117" name="Imagem 116">
          <a:extLst>
            <a:ext uri="{FF2B5EF4-FFF2-40B4-BE49-F238E27FC236}">
              <a16:creationId xmlns:a16="http://schemas.microsoft.com/office/drawing/2014/main" id="{48A28178-C3E1-4034-8CFE-8250AAA9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4389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83</xdr:row>
      <xdr:rowOff>99060</xdr:rowOff>
    </xdr:from>
    <xdr:to>
      <xdr:col>6</xdr:col>
      <xdr:colOff>396240</xdr:colOff>
      <xdr:row>89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8D8A73-EAD8-4E59-B403-4855F1BF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2734818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46</xdr:row>
      <xdr:rowOff>0</xdr:rowOff>
    </xdr:from>
    <xdr:to>
      <xdr:col>6</xdr:col>
      <xdr:colOff>480060</xdr:colOff>
      <xdr:row>51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FAA2A4-E2DE-4B2C-B0B2-7B461772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2048256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121</xdr:row>
      <xdr:rowOff>30480</xdr:rowOff>
    </xdr:from>
    <xdr:to>
      <xdr:col>6</xdr:col>
      <xdr:colOff>411480</xdr:colOff>
      <xdr:row>127</xdr:row>
      <xdr:rowOff>68580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B8FD14-3041-4F72-A614-01DC45E4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422904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158</xdr:row>
      <xdr:rowOff>15240</xdr:rowOff>
    </xdr:from>
    <xdr:to>
      <xdr:col>6</xdr:col>
      <xdr:colOff>509381</xdr:colOff>
      <xdr:row>165</xdr:row>
      <xdr:rowOff>39424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7AF138-01C1-48FA-A73B-214B70F7B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4720" y="4098036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195</xdr:row>
      <xdr:rowOff>15240</xdr:rowOff>
    </xdr:from>
    <xdr:to>
      <xdr:col>6</xdr:col>
      <xdr:colOff>198120</xdr:colOff>
      <xdr:row>199</xdr:row>
      <xdr:rowOff>30480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FB22DE4-27BC-493A-8F79-2525DB79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774692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195</xdr:row>
      <xdr:rowOff>0</xdr:rowOff>
    </xdr:from>
    <xdr:to>
      <xdr:col>7</xdr:col>
      <xdr:colOff>449580</xdr:colOff>
      <xdr:row>199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FAB0743-CEF8-4137-A33A-5102B40A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4773168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231</xdr:row>
      <xdr:rowOff>0</xdr:rowOff>
    </xdr:from>
    <xdr:to>
      <xdr:col>7</xdr:col>
      <xdr:colOff>335280</xdr:colOff>
      <xdr:row>235</xdr:row>
      <xdr:rowOff>91440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0FB8E28-8DCC-4447-B048-175478BC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431536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6</xdr:col>
      <xdr:colOff>365760</xdr:colOff>
      <xdr:row>275</xdr:row>
      <xdr:rowOff>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CFFC0D9-3B84-4943-833A-9F9ED1EE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6126480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305</xdr:row>
      <xdr:rowOff>0</xdr:rowOff>
    </xdr:from>
    <xdr:to>
      <xdr:col>6</xdr:col>
      <xdr:colOff>365760</xdr:colOff>
      <xdr:row>310</xdr:row>
      <xdr:rowOff>175260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F40955D8-075D-480F-A359-7D41A9FB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6784848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342</xdr:row>
      <xdr:rowOff>0</xdr:rowOff>
    </xdr:from>
    <xdr:to>
      <xdr:col>6</xdr:col>
      <xdr:colOff>243840</xdr:colOff>
      <xdr:row>347</xdr:row>
      <xdr:rowOff>129540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E401137-3149-4D7B-A672-FE0F312A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4615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379</xdr:row>
      <xdr:rowOff>0</xdr:rowOff>
    </xdr:from>
    <xdr:to>
      <xdr:col>6</xdr:col>
      <xdr:colOff>220980</xdr:colOff>
      <xdr:row>384</xdr:row>
      <xdr:rowOff>129540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35687406-1646-41BA-9DF5-79F6E7BE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813816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416</xdr:row>
      <xdr:rowOff>0</xdr:rowOff>
    </xdr:from>
    <xdr:to>
      <xdr:col>7</xdr:col>
      <xdr:colOff>259080</xdr:colOff>
      <xdr:row>420</xdr:row>
      <xdr:rowOff>83820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23B727D-CB98-4F76-A375-F1E58AF7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814816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453</xdr:row>
      <xdr:rowOff>15240</xdr:rowOff>
    </xdr:from>
    <xdr:to>
      <xdr:col>7</xdr:col>
      <xdr:colOff>335280</xdr:colOff>
      <xdr:row>457</xdr:row>
      <xdr:rowOff>106680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963CCC8D-CA80-45AA-95D5-FFFEC560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492996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475</xdr:row>
      <xdr:rowOff>0</xdr:rowOff>
    </xdr:from>
    <xdr:to>
      <xdr:col>6</xdr:col>
      <xdr:colOff>365760</xdr:colOff>
      <xdr:row>481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A053BC51-41AA-4862-BB07-73B38378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168128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527</xdr:row>
      <xdr:rowOff>0</xdr:rowOff>
    </xdr:from>
    <xdr:to>
      <xdr:col>6</xdr:col>
      <xdr:colOff>365760</xdr:colOff>
      <xdr:row>532</xdr:row>
      <xdr:rowOff>175260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A9D6CA76-CD92-4296-BEBA-8243227E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844784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564</xdr:row>
      <xdr:rowOff>0</xdr:rowOff>
    </xdr:from>
    <xdr:to>
      <xdr:col>6</xdr:col>
      <xdr:colOff>243840</xdr:colOff>
      <xdr:row>569</xdr:row>
      <xdr:rowOff>129540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F20B0337-BD58-4BDD-A9C8-00472FD6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15214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601</xdr:row>
      <xdr:rowOff>0</xdr:rowOff>
    </xdr:from>
    <xdr:to>
      <xdr:col>6</xdr:col>
      <xdr:colOff>243840</xdr:colOff>
      <xdr:row>606</xdr:row>
      <xdr:rowOff>129540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344736B9-2C88-48C2-8350-1337E6AE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219809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</xdr:colOff>
      <xdr:row>3</xdr:row>
      <xdr:rowOff>83820</xdr:rowOff>
    </xdr:from>
    <xdr:to>
      <xdr:col>7</xdr:col>
      <xdr:colOff>434340</xdr:colOff>
      <xdr:row>8</xdr:row>
      <xdr:rowOff>106680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8AEF8B52-6C6F-4EE2-9921-F55AB5E2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63246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83820</xdr:rowOff>
    </xdr:from>
    <xdr:to>
      <xdr:col>9</xdr:col>
      <xdr:colOff>342900</xdr:colOff>
      <xdr:row>9</xdr:row>
      <xdr:rowOff>0</xdr:rowOff>
    </xdr:to>
    <xdr:pic>
      <xdr:nvPicPr>
        <xdr:cNvPr id="71" name="Imagem 70">
          <a:extLst>
            <a:ext uri="{FF2B5EF4-FFF2-40B4-BE49-F238E27FC236}">
              <a16:creationId xmlns:a16="http://schemas.microsoft.com/office/drawing/2014/main" id="{AF22E37B-650D-450C-A3C4-4F3FB68B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63246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68580</xdr:rowOff>
    </xdr:from>
    <xdr:to>
      <xdr:col>11</xdr:col>
      <xdr:colOff>403860</xdr:colOff>
      <xdr:row>9</xdr:row>
      <xdr:rowOff>106680</xdr:rowOff>
    </xdr:to>
    <xdr:pic>
      <xdr:nvPicPr>
        <xdr:cNvPr id="72" name="Imagem 71">
          <a:extLst>
            <a:ext uri="{FF2B5EF4-FFF2-40B4-BE49-F238E27FC236}">
              <a16:creationId xmlns:a16="http://schemas.microsoft.com/office/drawing/2014/main" id="{1CE4F55E-F439-4EF7-9432-1D0C3F4E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61722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3</xdr:row>
      <xdr:rowOff>114300</xdr:rowOff>
    </xdr:from>
    <xdr:to>
      <xdr:col>13</xdr:col>
      <xdr:colOff>317999</xdr:colOff>
      <xdr:row>9</xdr:row>
      <xdr:rowOff>152400</xdr:rowOff>
    </xdr:to>
    <xdr:pic>
      <xdr:nvPicPr>
        <xdr:cNvPr id="73" name="Imagem 72">
          <a:extLst>
            <a:ext uri="{FF2B5EF4-FFF2-40B4-BE49-F238E27FC236}">
              <a16:creationId xmlns:a16="http://schemas.microsoft.com/office/drawing/2014/main" id="{D4064F23-EE7B-49EF-AD20-058E3EB2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98581" y="66294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</xdr:row>
      <xdr:rowOff>15240</xdr:rowOff>
    </xdr:from>
    <xdr:to>
      <xdr:col>15</xdr:col>
      <xdr:colOff>198120</xdr:colOff>
      <xdr:row>8</xdr:row>
      <xdr:rowOff>30480</xdr:rowOff>
    </xdr:to>
    <xdr:pic>
      <xdr:nvPicPr>
        <xdr:cNvPr id="74" name="Imagem 73">
          <a:extLst>
            <a:ext uri="{FF2B5EF4-FFF2-40B4-BE49-F238E27FC236}">
              <a16:creationId xmlns:a16="http://schemas.microsoft.com/office/drawing/2014/main" id="{6E0A0F05-5529-442A-9E47-F2823AE6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7467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4</xdr:row>
      <xdr:rowOff>0</xdr:rowOff>
    </xdr:from>
    <xdr:to>
      <xdr:col>16</xdr:col>
      <xdr:colOff>251460</xdr:colOff>
      <xdr:row>8</xdr:row>
      <xdr:rowOff>76200</xdr:rowOff>
    </xdr:to>
    <xdr:pic>
      <xdr:nvPicPr>
        <xdr:cNvPr id="75" name="Imagem 74">
          <a:extLst>
            <a:ext uri="{FF2B5EF4-FFF2-40B4-BE49-F238E27FC236}">
              <a16:creationId xmlns:a16="http://schemas.microsoft.com/office/drawing/2014/main" id="{1001C821-0F8B-4E11-A6AC-914C5FD0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73152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335280</xdr:colOff>
      <xdr:row>14</xdr:row>
      <xdr:rowOff>91440</xdr:rowOff>
    </xdr:to>
    <xdr:pic>
      <xdr:nvPicPr>
        <xdr:cNvPr id="76" name="Imagem 75">
          <a:extLst>
            <a:ext uri="{FF2B5EF4-FFF2-40B4-BE49-F238E27FC236}">
              <a16:creationId xmlns:a16="http://schemas.microsoft.com/office/drawing/2014/main" id="{D64034BE-F595-4CBD-BD2F-A5071EB3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8288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259080</xdr:colOff>
      <xdr:row>15</xdr:row>
      <xdr:rowOff>62865</xdr:rowOff>
    </xdr:to>
    <xdr:pic>
      <xdr:nvPicPr>
        <xdr:cNvPr id="77" name="Imagem 76">
          <a:extLst>
            <a:ext uri="{FF2B5EF4-FFF2-40B4-BE49-F238E27FC236}">
              <a16:creationId xmlns:a16="http://schemas.microsoft.com/office/drawing/2014/main" id="{76F8B111-89CD-4C1B-898D-311E735F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82880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365760</xdr:colOff>
      <xdr:row>15</xdr:row>
      <xdr:rowOff>175260</xdr:rowOff>
    </xdr:to>
    <xdr:pic>
      <xdr:nvPicPr>
        <xdr:cNvPr id="78" name="Imagem 77">
          <a:extLst>
            <a:ext uri="{FF2B5EF4-FFF2-40B4-BE49-F238E27FC236}">
              <a16:creationId xmlns:a16="http://schemas.microsoft.com/office/drawing/2014/main" id="{172BABEA-1C6A-4C6E-8CB4-2CDF32BA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8288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243840</xdr:colOff>
      <xdr:row>15</xdr:row>
      <xdr:rowOff>129540</xdr:rowOff>
    </xdr:to>
    <xdr:pic>
      <xdr:nvPicPr>
        <xdr:cNvPr id="79" name="Imagem 78">
          <a:extLst>
            <a:ext uri="{FF2B5EF4-FFF2-40B4-BE49-F238E27FC236}">
              <a16:creationId xmlns:a16="http://schemas.microsoft.com/office/drawing/2014/main" id="{9965A3AE-8542-4688-A45D-90E2B37B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8288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16</xdr:col>
      <xdr:colOff>243840</xdr:colOff>
      <xdr:row>15</xdr:row>
      <xdr:rowOff>129540</xdr:rowOff>
    </xdr:to>
    <xdr:pic>
      <xdr:nvPicPr>
        <xdr:cNvPr id="80" name="Imagem 79">
          <a:extLst>
            <a:ext uri="{FF2B5EF4-FFF2-40B4-BE49-F238E27FC236}">
              <a16:creationId xmlns:a16="http://schemas.microsoft.com/office/drawing/2014/main" id="{E6C41AC4-8E44-4915-8CD1-A75F8C64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8288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</xdr:colOff>
      <xdr:row>17</xdr:row>
      <xdr:rowOff>22860</xdr:rowOff>
    </xdr:from>
    <xdr:to>
      <xdr:col>8</xdr:col>
      <xdr:colOff>289560</xdr:colOff>
      <xdr:row>21</xdr:row>
      <xdr:rowOff>106680</xdr:rowOff>
    </xdr:to>
    <xdr:pic>
      <xdr:nvPicPr>
        <xdr:cNvPr id="81" name="Imagem 80">
          <a:extLst>
            <a:ext uri="{FF2B5EF4-FFF2-40B4-BE49-F238E27FC236}">
              <a16:creationId xmlns:a16="http://schemas.microsoft.com/office/drawing/2014/main" id="{D6B6B5CC-CD6A-4781-B452-729F5745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1318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11</xdr:col>
      <xdr:colOff>335280</xdr:colOff>
      <xdr:row>21</xdr:row>
      <xdr:rowOff>91440</xdr:rowOff>
    </xdr:to>
    <xdr:pic>
      <xdr:nvPicPr>
        <xdr:cNvPr id="82" name="Imagem 81">
          <a:extLst>
            <a:ext uri="{FF2B5EF4-FFF2-40B4-BE49-F238E27FC236}">
              <a16:creationId xmlns:a16="http://schemas.microsoft.com/office/drawing/2014/main" id="{A1C3E440-F7F4-4301-89CA-EE923A5A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310896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365760</xdr:colOff>
      <xdr:row>23</xdr:row>
      <xdr:rowOff>0</xdr:rowOff>
    </xdr:to>
    <xdr:pic>
      <xdr:nvPicPr>
        <xdr:cNvPr id="83" name="Imagem 82">
          <a:extLst>
            <a:ext uri="{FF2B5EF4-FFF2-40B4-BE49-F238E27FC236}">
              <a16:creationId xmlns:a16="http://schemas.microsoft.com/office/drawing/2014/main" id="{91FF8EB7-08F5-4284-BB95-1881F889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310896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15</xdr:col>
      <xdr:colOff>365760</xdr:colOff>
      <xdr:row>22</xdr:row>
      <xdr:rowOff>175260</xdr:rowOff>
    </xdr:to>
    <xdr:pic>
      <xdr:nvPicPr>
        <xdr:cNvPr id="84" name="Imagem 83">
          <a:extLst>
            <a:ext uri="{FF2B5EF4-FFF2-40B4-BE49-F238E27FC236}">
              <a16:creationId xmlns:a16="http://schemas.microsoft.com/office/drawing/2014/main" id="{081128C6-7B44-40BA-AF98-8BCC537C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310896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243840</xdr:colOff>
      <xdr:row>29</xdr:row>
      <xdr:rowOff>129540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B6ACC051-D639-45F8-9A3C-52ED73EB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4389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243840</xdr:colOff>
      <xdr:row>29</xdr:row>
      <xdr:rowOff>129540</xdr:rowOff>
    </xdr:to>
    <xdr:pic>
      <xdr:nvPicPr>
        <xdr:cNvPr id="86" name="Imagem 85">
          <a:extLst>
            <a:ext uri="{FF2B5EF4-FFF2-40B4-BE49-F238E27FC236}">
              <a16:creationId xmlns:a16="http://schemas.microsoft.com/office/drawing/2014/main" id="{28D7A33C-3165-4A91-9CBC-5A6AB1D8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4389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82</xdr:row>
      <xdr:rowOff>99060</xdr:rowOff>
    </xdr:from>
    <xdr:to>
      <xdr:col>6</xdr:col>
      <xdr:colOff>396240</xdr:colOff>
      <xdr:row>88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7256E0-C768-4E0D-BEA6-B53B4BE1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527810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45</xdr:row>
      <xdr:rowOff>0</xdr:rowOff>
    </xdr:from>
    <xdr:to>
      <xdr:col>6</xdr:col>
      <xdr:colOff>480060</xdr:colOff>
      <xdr:row>50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A456CE-871F-430D-AC26-D5299DFC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580" y="841248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120</xdr:row>
      <xdr:rowOff>30480</xdr:rowOff>
    </xdr:from>
    <xdr:to>
      <xdr:col>6</xdr:col>
      <xdr:colOff>411480</xdr:colOff>
      <xdr:row>126</xdr:row>
      <xdr:rowOff>68580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F7FCE78-0A6C-44D2-B564-BC3FB75C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215896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157</xdr:row>
      <xdr:rowOff>15240</xdr:rowOff>
    </xdr:from>
    <xdr:to>
      <xdr:col>6</xdr:col>
      <xdr:colOff>509381</xdr:colOff>
      <xdr:row>164</xdr:row>
      <xdr:rowOff>39424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8996CB6-4703-447B-BBF1-1353FACAC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4720" y="2891028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194</xdr:row>
      <xdr:rowOff>15240</xdr:rowOff>
    </xdr:from>
    <xdr:to>
      <xdr:col>6</xdr:col>
      <xdr:colOff>198120</xdr:colOff>
      <xdr:row>198</xdr:row>
      <xdr:rowOff>30480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22F91A6-962E-4BEA-AB79-DD5572B1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567684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194</xdr:row>
      <xdr:rowOff>0</xdr:rowOff>
    </xdr:from>
    <xdr:to>
      <xdr:col>7</xdr:col>
      <xdr:colOff>449580</xdr:colOff>
      <xdr:row>198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2EEFA0B-2D8D-4C5D-A7A1-F72A6C8E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3566160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230</xdr:row>
      <xdr:rowOff>0</xdr:rowOff>
    </xdr:from>
    <xdr:to>
      <xdr:col>7</xdr:col>
      <xdr:colOff>335280</xdr:colOff>
      <xdr:row>234</xdr:row>
      <xdr:rowOff>91440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49AC73A-8221-404A-858E-6DE8136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224528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268</xdr:row>
      <xdr:rowOff>0</xdr:rowOff>
    </xdr:from>
    <xdr:to>
      <xdr:col>6</xdr:col>
      <xdr:colOff>365760</xdr:colOff>
      <xdr:row>274</xdr:row>
      <xdr:rowOff>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47198A5-5A59-43D5-B96E-4C20C825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919472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304</xdr:row>
      <xdr:rowOff>0</xdr:rowOff>
    </xdr:from>
    <xdr:to>
      <xdr:col>6</xdr:col>
      <xdr:colOff>365760</xdr:colOff>
      <xdr:row>309</xdr:row>
      <xdr:rowOff>175260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61F441F0-9870-42DE-AD23-DBFAC6A2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57784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341</xdr:row>
      <xdr:rowOff>0</xdr:rowOff>
    </xdr:from>
    <xdr:to>
      <xdr:col>6</xdr:col>
      <xdr:colOff>243840</xdr:colOff>
      <xdr:row>346</xdr:row>
      <xdr:rowOff>129540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BCAF8E5-BF49-46E2-92B3-15AB5B36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625449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378</xdr:row>
      <xdr:rowOff>0</xdr:rowOff>
    </xdr:from>
    <xdr:to>
      <xdr:col>6</xdr:col>
      <xdr:colOff>220980</xdr:colOff>
      <xdr:row>383</xdr:row>
      <xdr:rowOff>129540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025F017-A5AF-45EB-A741-47645E3A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693115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415</xdr:row>
      <xdr:rowOff>0</xdr:rowOff>
    </xdr:from>
    <xdr:to>
      <xdr:col>7</xdr:col>
      <xdr:colOff>259080</xdr:colOff>
      <xdr:row>419</xdr:row>
      <xdr:rowOff>83820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EF836EA-3963-4C5D-BB9B-1A9B674E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607808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452</xdr:row>
      <xdr:rowOff>15240</xdr:rowOff>
    </xdr:from>
    <xdr:to>
      <xdr:col>7</xdr:col>
      <xdr:colOff>335280</xdr:colOff>
      <xdr:row>456</xdr:row>
      <xdr:rowOff>106680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2B856E92-9624-4E8B-AF15-4722B7BD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285988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474</xdr:row>
      <xdr:rowOff>0</xdr:rowOff>
    </xdr:from>
    <xdr:to>
      <xdr:col>6</xdr:col>
      <xdr:colOff>365760</xdr:colOff>
      <xdr:row>480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B4F5ED7B-C9B2-4CB2-B212-D583F4E2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686800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526</xdr:row>
      <xdr:rowOff>0</xdr:rowOff>
    </xdr:from>
    <xdr:to>
      <xdr:col>6</xdr:col>
      <xdr:colOff>365760</xdr:colOff>
      <xdr:row>531</xdr:row>
      <xdr:rowOff>175260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4C86545A-542F-422E-9AD5-B3C13028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637776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563</xdr:row>
      <xdr:rowOff>0</xdr:rowOff>
    </xdr:from>
    <xdr:to>
      <xdr:col>6</xdr:col>
      <xdr:colOff>243840</xdr:colOff>
      <xdr:row>568</xdr:row>
      <xdr:rowOff>129540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FB614755-4BC3-4158-9F3F-FA69BD68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31443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600</xdr:row>
      <xdr:rowOff>0</xdr:rowOff>
    </xdr:from>
    <xdr:to>
      <xdr:col>6</xdr:col>
      <xdr:colOff>243840</xdr:colOff>
      <xdr:row>605</xdr:row>
      <xdr:rowOff>129540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F14B8EAB-F84A-490E-92DB-52FB7EF7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99108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</xdr:colOff>
      <xdr:row>3</xdr:row>
      <xdr:rowOff>83820</xdr:rowOff>
    </xdr:from>
    <xdr:to>
      <xdr:col>7</xdr:col>
      <xdr:colOff>434340</xdr:colOff>
      <xdr:row>8</xdr:row>
      <xdr:rowOff>106680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31E6DC9C-D558-41C7-B8E0-39660F2E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63246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83820</xdr:rowOff>
    </xdr:from>
    <xdr:to>
      <xdr:col>9</xdr:col>
      <xdr:colOff>342900</xdr:colOff>
      <xdr:row>9</xdr:row>
      <xdr:rowOff>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50A7992-5368-4B66-BC67-D8B6E922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63246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68580</xdr:rowOff>
    </xdr:from>
    <xdr:to>
      <xdr:col>11</xdr:col>
      <xdr:colOff>403860</xdr:colOff>
      <xdr:row>9</xdr:row>
      <xdr:rowOff>106680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623E1065-82A3-4447-9E4E-F28A2124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61722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3</xdr:row>
      <xdr:rowOff>114300</xdr:rowOff>
    </xdr:from>
    <xdr:to>
      <xdr:col>13</xdr:col>
      <xdr:colOff>317999</xdr:colOff>
      <xdr:row>9</xdr:row>
      <xdr:rowOff>152400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6DFD344C-CF90-4F71-9FD3-46E57852A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98581" y="66294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</xdr:row>
      <xdr:rowOff>15240</xdr:rowOff>
    </xdr:from>
    <xdr:to>
      <xdr:col>15</xdr:col>
      <xdr:colOff>198120</xdr:colOff>
      <xdr:row>8</xdr:row>
      <xdr:rowOff>30480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788D22E6-3B98-461E-B6AA-C869C691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7467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4</xdr:row>
      <xdr:rowOff>0</xdr:rowOff>
    </xdr:from>
    <xdr:to>
      <xdr:col>16</xdr:col>
      <xdr:colOff>251460</xdr:colOff>
      <xdr:row>8</xdr:row>
      <xdr:rowOff>76200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46AFE75B-12AF-4C0C-AE82-877371AB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73152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8</xdr:col>
      <xdr:colOff>335280</xdr:colOff>
      <xdr:row>14</xdr:row>
      <xdr:rowOff>91440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3B21CB24-6062-450E-81E2-6BA67667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8288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259080</xdr:colOff>
      <xdr:row>15</xdr:row>
      <xdr:rowOff>62865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8F76E725-D50A-4A28-91C5-73DA1F03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82880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365760</xdr:colOff>
      <xdr:row>15</xdr:row>
      <xdr:rowOff>175260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6086F3C8-7DB3-41F6-A1E8-60ADF66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8288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243840</xdr:colOff>
      <xdr:row>15</xdr:row>
      <xdr:rowOff>129540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3C99E435-98A5-4A81-9B3E-E7CFAB83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8288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16</xdr:col>
      <xdr:colOff>243840</xdr:colOff>
      <xdr:row>15</xdr:row>
      <xdr:rowOff>129540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B1B943FC-5884-4FBC-A8A2-082DD075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8288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</xdr:colOff>
      <xdr:row>17</xdr:row>
      <xdr:rowOff>22860</xdr:rowOff>
    </xdr:from>
    <xdr:to>
      <xdr:col>8</xdr:col>
      <xdr:colOff>289560</xdr:colOff>
      <xdr:row>21</xdr:row>
      <xdr:rowOff>106680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CB7FE8D1-C426-4438-8C30-6A3B6947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1318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11</xdr:col>
      <xdr:colOff>335280</xdr:colOff>
      <xdr:row>21</xdr:row>
      <xdr:rowOff>91440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9F626D19-CE34-4940-BB05-2007A1E5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310896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365760</xdr:colOff>
      <xdr:row>23</xdr:row>
      <xdr:rowOff>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10DE3AA8-22C6-4641-BDC1-C8076F61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310896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15</xdr:col>
      <xdr:colOff>365760</xdr:colOff>
      <xdr:row>22</xdr:row>
      <xdr:rowOff>175260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6C3295F5-CB31-4598-A348-A79905B1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310896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243840</xdr:colOff>
      <xdr:row>29</xdr:row>
      <xdr:rowOff>129540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CABE54F2-401A-4049-8804-445E4B99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4389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243840</xdr:colOff>
      <xdr:row>29</xdr:row>
      <xdr:rowOff>129540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87343A6E-550E-464F-B19F-8304775A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4389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62</xdr:row>
      <xdr:rowOff>99060</xdr:rowOff>
    </xdr:from>
    <xdr:to>
      <xdr:col>6</xdr:col>
      <xdr:colOff>396240</xdr:colOff>
      <xdr:row>68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932D5E4-FECC-432A-916F-7D8C3E78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198626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1158240</xdr:colOff>
      <xdr:row>28</xdr:row>
      <xdr:rowOff>15240</xdr:rowOff>
    </xdr:from>
    <xdr:to>
      <xdr:col>6</xdr:col>
      <xdr:colOff>335280</xdr:colOff>
      <xdr:row>33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E18171B-2BA3-45D9-92D8-B51B711A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68452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100</xdr:row>
      <xdr:rowOff>30480</xdr:rowOff>
    </xdr:from>
    <xdr:to>
      <xdr:col>6</xdr:col>
      <xdr:colOff>411480</xdr:colOff>
      <xdr:row>106</xdr:row>
      <xdr:rowOff>68580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20B6F60-A802-48DE-93D1-D5E57ADB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886712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137</xdr:row>
      <xdr:rowOff>15240</xdr:rowOff>
    </xdr:from>
    <xdr:to>
      <xdr:col>6</xdr:col>
      <xdr:colOff>509381</xdr:colOff>
      <xdr:row>144</xdr:row>
      <xdr:rowOff>39424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2526E78-A9E6-48F1-9260-590E9F05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4720" y="2561844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174</xdr:row>
      <xdr:rowOff>15240</xdr:rowOff>
    </xdr:from>
    <xdr:to>
      <xdr:col>6</xdr:col>
      <xdr:colOff>198120</xdr:colOff>
      <xdr:row>178</xdr:row>
      <xdr:rowOff>30480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819B966-03C0-42C5-9DCF-81171938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238500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174</xdr:row>
      <xdr:rowOff>0</xdr:rowOff>
    </xdr:from>
    <xdr:to>
      <xdr:col>7</xdr:col>
      <xdr:colOff>449580</xdr:colOff>
      <xdr:row>178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563C5B0-6C6D-469E-B218-C676EE07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3236976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7</xdr:col>
      <xdr:colOff>335280</xdr:colOff>
      <xdr:row>214</xdr:row>
      <xdr:rowOff>91440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422694C-AE43-4EB5-A279-303AFBA3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895344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248</xdr:row>
      <xdr:rowOff>0</xdr:rowOff>
    </xdr:from>
    <xdr:to>
      <xdr:col>6</xdr:col>
      <xdr:colOff>365760</xdr:colOff>
      <xdr:row>254</xdr:row>
      <xdr:rowOff>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923A8D8-7DFB-47F5-B585-5EA5F28E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590288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284</xdr:row>
      <xdr:rowOff>0</xdr:rowOff>
    </xdr:from>
    <xdr:to>
      <xdr:col>6</xdr:col>
      <xdr:colOff>365760</xdr:colOff>
      <xdr:row>289</xdr:row>
      <xdr:rowOff>175260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0D00242-48BA-4822-AD38-0E46C9AF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248656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321</xdr:row>
      <xdr:rowOff>0</xdr:rowOff>
    </xdr:from>
    <xdr:to>
      <xdr:col>6</xdr:col>
      <xdr:colOff>243840</xdr:colOff>
      <xdr:row>326</xdr:row>
      <xdr:rowOff>129540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F7B1E9D2-DA83-4CA3-85AA-A196BFA8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92531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358</xdr:row>
      <xdr:rowOff>0</xdr:rowOff>
    </xdr:from>
    <xdr:to>
      <xdr:col>6</xdr:col>
      <xdr:colOff>220980</xdr:colOff>
      <xdr:row>363</xdr:row>
      <xdr:rowOff>129540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2481E36B-42C0-4759-8740-85FA350C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660196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395</xdr:row>
      <xdr:rowOff>0</xdr:rowOff>
    </xdr:from>
    <xdr:to>
      <xdr:col>7</xdr:col>
      <xdr:colOff>259080</xdr:colOff>
      <xdr:row>399</xdr:row>
      <xdr:rowOff>83820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8485CA2F-6C51-43BE-BD17-FB55752D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278624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432</xdr:row>
      <xdr:rowOff>15240</xdr:rowOff>
    </xdr:from>
    <xdr:to>
      <xdr:col>7</xdr:col>
      <xdr:colOff>335280</xdr:colOff>
      <xdr:row>436</xdr:row>
      <xdr:rowOff>106680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6543D17B-046B-4486-B054-FE7999B9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956804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469</xdr:row>
      <xdr:rowOff>0</xdr:rowOff>
    </xdr:from>
    <xdr:to>
      <xdr:col>6</xdr:col>
      <xdr:colOff>365760</xdr:colOff>
      <xdr:row>475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8222D5F-CFBF-422D-B787-0848D305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631936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506</xdr:row>
      <xdr:rowOff>0</xdr:rowOff>
    </xdr:from>
    <xdr:to>
      <xdr:col>6</xdr:col>
      <xdr:colOff>365760</xdr:colOff>
      <xdr:row>511</xdr:row>
      <xdr:rowOff>175260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EB7A6616-5438-4CA4-9AE2-8251B5CD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308592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543</xdr:row>
      <xdr:rowOff>0</xdr:rowOff>
    </xdr:from>
    <xdr:to>
      <xdr:col>6</xdr:col>
      <xdr:colOff>243840</xdr:colOff>
      <xdr:row>548</xdr:row>
      <xdr:rowOff>129540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EFDB9FD3-29BF-42E6-ACE6-AB0622EA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98524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6</xdr:col>
      <xdr:colOff>243840</xdr:colOff>
      <xdr:row>585</xdr:row>
      <xdr:rowOff>129540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A50A3E67-AB53-4FC3-A752-D3C6EB2F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6619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541020</xdr:colOff>
      <xdr:row>0</xdr:row>
      <xdr:rowOff>160020</xdr:rowOff>
    </xdr:from>
    <xdr:to>
      <xdr:col>7</xdr:col>
      <xdr:colOff>335280</xdr:colOff>
      <xdr:row>6</xdr:row>
      <xdr:rowOff>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964DDFB4-241B-48D5-8E26-C7EF1424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6002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</xdr:colOff>
      <xdr:row>0</xdr:row>
      <xdr:rowOff>167640</xdr:rowOff>
    </xdr:from>
    <xdr:to>
      <xdr:col>9</xdr:col>
      <xdr:colOff>434340</xdr:colOff>
      <xdr:row>6</xdr:row>
      <xdr:rowOff>83820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B1F1A4CC-3B6F-4848-9592-B485C34D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16764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</xdr:colOff>
      <xdr:row>0</xdr:row>
      <xdr:rowOff>106680</xdr:rowOff>
    </xdr:from>
    <xdr:to>
      <xdr:col>11</xdr:col>
      <xdr:colOff>419100</xdr:colOff>
      <xdr:row>6</xdr:row>
      <xdr:rowOff>144780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8F0B3969-5D75-4DA8-A99C-5F7DFCB6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20" y="1066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53341</xdr:colOff>
      <xdr:row>1</xdr:row>
      <xdr:rowOff>15240</xdr:rowOff>
    </xdr:from>
    <xdr:to>
      <xdr:col>13</xdr:col>
      <xdr:colOff>371339</xdr:colOff>
      <xdr:row>7</xdr:row>
      <xdr:rowOff>53340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D55AB438-FF03-45D2-AEF3-C14F6CD74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51921" y="19812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53340</xdr:colOff>
      <xdr:row>1</xdr:row>
      <xdr:rowOff>106680</xdr:rowOff>
    </xdr:from>
    <xdr:to>
      <xdr:col>15</xdr:col>
      <xdr:colOff>251460</xdr:colOff>
      <xdr:row>5</xdr:row>
      <xdr:rowOff>121920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75D7C575-8CFE-428E-A59E-CEDDB20D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2895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1</xdr:row>
      <xdr:rowOff>22860</xdr:rowOff>
    </xdr:from>
    <xdr:to>
      <xdr:col>16</xdr:col>
      <xdr:colOff>251460</xdr:colOff>
      <xdr:row>5</xdr:row>
      <xdr:rowOff>99060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8F6FC04E-E7CC-4B58-9A2E-553E6FC3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20574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335280</xdr:colOff>
      <xdr:row>12</xdr:row>
      <xdr:rowOff>91440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CEA8E4D9-8084-44AF-A67C-5DC92669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64592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259080</xdr:colOff>
      <xdr:row>13</xdr:row>
      <xdr:rowOff>62865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BA8E36E6-D2F1-46C8-82E1-D46C8735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64592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365760</xdr:colOff>
      <xdr:row>13</xdr:row>
      <xdr:rowOff>175260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F3F9E918-ACB2-49BB-AA0D-2E6C5E46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64592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243840</xdr:colOff>
      <xdr:row>13</xdr:row>
      <xdr:rowOff>129540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5AC5EAAE-38E8-4219-A815-79CD4BBE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6459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16</xdr:col>
      <xdr:colOff>243840</xdr:colOff>
      <xdr:row>13</xdr:row>
      <xdr:rowOff>129540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A8103511-7916-47AC-9B8E-36829233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64592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121920</xdr:colOff>
      <xdr:row>15</xdr:row>
      <xdr:rowOff>45720</xdr:rowOff>
    </xdr:from>
    <xdr:to>
      <xdr:col>8</xdr:col>
      <xdr:colOff>381000</xdr:colOff>
      <xdr:row>19</xdr:row>
      <xdr:rowOff>129540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607A4843-89BF-4A47-BA98-C1C0ECBC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7889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11</xdr:col>
      <xdr:colOff>335280</xdr:colOff>
      <xdr:row>19</xdr:row>
      <xdr:rowOff>91440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70FF1725-8AAF-48FB-8242-50DEB630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292608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365760</xdr:colOff>
      <xdr:row>21</xdr:row>
      <xdr:rowOff>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1CC482FB-239A-4D03-A608-5BDC0D13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292608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365760</xdr:colOff>
      <xdr:row>20</xdr:row>
      <xdr:rowOff>175260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514B5223-EECD-4D63-AE09-C0E5788E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292608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175260</xdr:rowOff>
    </xdr:from>
    <xdr:to>
      <xdr:col>7</xdr:col>
      <xdr:colOff>243840</xdr:colOff>
      <xdr:row>26</xdr:row>
      <xdr:rowOff>121920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F132D6BB-047C-4C65-A409-91013019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38328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594360</xdr:colOff>
      <xdr:row>21</xdr:row>
      <xdr:rowOff>121920</xdr:rowOff>
    </xdr:from>
    <xdr:to>
      <xdr:col>9</xdr:col>
      <xdr:colOff>228600</xdr:colOff>
      <xdr:row>27</xdr:row>
      <xdr:rowOff>68580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530E13DC-0D3F-4314-9948-CE1C23C1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3962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62</xdr:row>
      <xdr:rowOff>99060</xdr:rowOff>
    </xdr:from>
    <xdr:to>
      <xdr:col>6</xdr:col>
      <xdr:colOff>396240</xdr:colOff>
      <xdr:row>68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1C78CD-296B-4F8F-A061-7A4E9EC7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143762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1158240</xdr:colOff>
      <xdr:row>28</xdr:row>
      <xdr:rowOff>15240</xdr:rowOff>
    </xdr:from>
    <xdr:to>
      <xdr:col>6</xdr:col>
      <xdr:colOff>335280</xdr:colOff>
      <xdr:row>33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13553D-EC51-4D36-B972-64205CAB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13588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100</xdr:row>
      <xdr:rowOff>30480</xdr:rowOff>
    </xdr:from>
    <xdr:to>
      <xdr:col>6</xdr:col>
      <xdr:colOff>411480</xdr:colOff>
      <xdr:row>106</xdr:row>
      <xdr:rowOff>68580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969703-11EA-44C6-A1DD-F3899B0D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83184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137</xdr:row>
      <xdr:rowOff>15240</xdr:rowOff>
    </xdr:from>
    <xdr:to>
      <xdr:col>6</xdr:col>
      <xdr:colOff>509381</xdr:colOff>
      <xdr:row>144</xdr:row>
      <xdr:rowOff>39424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1352460-64F1-44B0-9292-9AF50D40D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4720" y="2506980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174</xdr:row>
      <xdr:rowOff>15240</xdr:rowOff>
    </xdr:from>
    <xdr:to>
      <xdr:col>6</xdr:col>
      <xdr:colOff>198120</xdr:colOff>
      <xdr:row>178</xdr:row>
      <xdr:rowOff>30480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FDF8E05-7676-48E1-9E40-76CF3B8E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18363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174</xdr:row>
      <xdr:rowOff>0</xdr:rowOff>
    </xdr:from>
    <xdr:to>
      <xdr:col>7</xdr:col>
      <xdr:colOff>449580</xdr:colOff>
      <xdr:row>178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0A66F59-B05B-493F-80EF-FFD811B3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3182112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7</xdr:col>
      <xdr:colOff>335280</xdr:colOff>
      <xdr:row>214</xdr:row>
      <xdr:rowOff>91440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DD523DA-B3D6-4A36-A1F7-C51EC4A1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84048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248</xdr:row>
      <xdr:rowOff>0</xdr:rowOff>
    </xdr:from>
    <xdr:to>
      <xdr:col>6</xdr:col>
      <xdr:colOff>365760</xdr:colOff>
      <xdr:row>254</xdr:row>
      <xdr:rowOff>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8F20C29-4708-49FB-A766-21D94B20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535424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284</xdr:row>
      <xdr:rowOff>0</xdr:rowOff>
    </xdr:from>
    <xdr:to>
      <xdr:col>6</xdr:col>
      <xdr:colOff>365760</xdr:colOff>
      <xdr:row>289</xdr:row>
      <xdr:rowOff>175260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8AFC0F0D-0EF8-43FC-8FDC-C15F39F2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193792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321</xdr:row>
      <xdr:rowOff>0</xdr:rowOff>
    </xdr:from>
    <xdr:to>
      <xdr:col>6</xdr:col>
      <xdr:colOff>243840</xdr:colOff>
      <xdr:row>326</xdr:row>
      <xdr:rowOff>129540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8AAD68F-E31E-4533-8FCE-9CEADEF6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87044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358</xdr:row>
      <xdr:rowOff>0</xdr:rowOff>
    </xdr:from>
    <xdr:to>
      <xdr:col>6</xdr:col>
      <xdr:colOff>220980</xdr:colOff>
      <xdr:row>363</xdr:row>
      <xdr:rowOff>129540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91285815-D09B-476B-9688-79071186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65471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395</xdr:row>
      <xdr:rowOff>0</xdr:rowOff>
    </xdr:from>
    <xdr:to>
      <xdr:col>7</xdr:col>
      <xdr:colOff>259080</xdr:colOff>
      <xdr:row>399</xdr:row>
      <xdr:rowOff>83820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25DAE9B9-F9C3-4412-ADBE-8849F3E0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223760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432</xdr:row>
      <xdr:rowOff>15240</xdr:rowOff>
    </xdr:from>
    <xdr:to>
      <xdr:col>7</xdr:col>
      <xdr:colOff>335280</xdr:colOff>
      <xdr:row>436</xdr:row>
      <xdr:rowOff>106680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BD583955-ED1C-45A0-B39B-BDC1014E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90194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469</xdr:row>
      <xdr:rowOff>0</xdr:rowOff>
    </xdr:from>
    <xdr:to>
      <xdr:col>6</xdr:col>
      <xdr:colOff>365760</xdr:colOff>
      <xdr:row>475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21A6FD3E-077E-44B0-A6D9-1460162D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577072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506</xdr:row>
      <xdr:rowOff>0</xdr:rowOff>
    </xdr:from>
    <xdr:to>
      <xdr:col>6</xdr:col>
      <xdr:colOff>365760</xdr:colOff>
      <xdr:row>511</xdr:row>
      <xdr:rowOff>175260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A2652C1D-44D8-4D83-B1B7-48326673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253728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543</xdr:row>
      <xdr:rowOff>0</xdr:rowOff>
    </xdr:from>
    <xdr:to>
      <xdr:col>6</xdr:col>
      <xdr:colOff>243840</xdr:colOff>
      <xdr:row>548</xdr:row>
      <xdr:rowOff>129540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763010A-0064-4862-96A7-9824DDCB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93038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6</xdr:col>
      <xdr:colOff>243840</xdr:colOff>
      <xdr:row>585</xdr:row>
      <xdr:rowOff>129540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E8CF047-65C4-449F-8C8E-6AA0C94B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6070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541020</xdr:colOff>
      <xdr:row>0</xdr:row>
      <xdr:rowOff>160020</xdr:rowOff>
    </xdr:from>
    <xdr:to>
      <xdr:col>7</xdr:col>
      <xdr:colOff>335280</xdr:colOff>
      <xdr:row>6</xdr:row>
      <xdr:rowOff>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D4688D46-A4F8-4202-BAE2-79D04DBA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6002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</xdr:colOff>
      <xdr:row>0</xdr:row>
      <xdr:rowOff>167640</xdr:rowOff>
    </xdr:from>
    <xdr:to>
      <xdr:col>9</xdr:col>
      <xdr:colOff>434340</xdr:colOff>
      <xdr:row>6</xdr:row>
      <xdr:rowOff>83820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B595206D-F104-4EB5-93B5-95D31912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16764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</xdr:colOff>
      <xdr:row>0</xdr:row>
      <xdr:rowOff>106680</xdr:rowOff>
    </xdr:from>
    <xdr:to>
      <xdr:col>11</xdr:col>
      <xdr:colOff>419100</xdr:colOff>
      <xdr:row>6</xdr:row>
      <xdr:rowOff>144780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C26F9C56-B8BF-4FBA-9E3F-EF86A311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20" y="1066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53341</xdr:colOff>
      <xdr:row>1</xdr:row>
      <xdr:rowOff>15240</xdr:rowOff>
    </xdr:from>
    <xdr:to>
      <xdr:col>13</xdr:col>
      <xdr:colOff>371339</xdr:colOff>
      <xdr:row>7</xdr:row>
      <xdr:rowOff>53340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3266833F-43DF-4721-9E71-6E4701194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51921" y="19812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53340</xdr:colOff>
      <xdr:row>1</xdr:row>
      <xdr:rowOff>106680</xdr:rowOff>
    </xdr:from>
    <xdr:to>
      <xdr:col>15</xdr:col>
      <xdr:colOff>251460</xdr:colOff>
      <xdr:row>5</xdr:row>
      <xdr:rowOff>121920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89EC669E-FE3D-4876-B1AF-318B0AE4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2895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1</xdr:row>
      <xdr:rowOff>22860</xdr:rowOff>
    </xdr:from>
    <xdr:to>
      <xdr:col>16</xdr:col>
      <xdr:colOff>251460</xdr:colOff>
      <xdr:row>5</xdr:row>
      <xdr:rowOff>99060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697117C7-C634-48B5-B772-ADF56997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20574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335280</xdr:colOff>
      <xdr:row>12</xdr:row>
      <xdr:rowOff>91440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425EBF05-9260-498A-88A8-0C8B6DCC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46304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259080</xdr:colOff>
      <xdr:row>13</xdr:row>
      <xdr:rowOff>62865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DED07C3B-81A5-4564-B46F-5D855ACC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46304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365760</xdr:colOff>
      <xdr:row>13</xdr:row>
      <xdr:rowOff>175260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C581AF1F-539C-4033-995C-19DE40B1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46304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243840</xdr:colOff>
      <xdr:row>13</xdr:row>
      <xdr:rowOff>129540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B79CB82F-79C6-4586-B983-7D44F282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463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16</xdr:col>
      <xdr:colOff>243840</xdr:colOff>
      <xdr:row>13</xdr:row>
      <xdr:rowOff>129540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4A4B4594-7198-450D-B572-8BA59BE8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463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121920</xdr:colOff>
      <xdr:row>15</xdr:row>
      <xdr:rowOff>45720</xdr:rowOff>
    </xdr:from>
    <xdr:to>
      <xdr:col>8</xdr:col>
      <xdr:colOff>381000</xdr:colOff>
      <xdr:row>19</xdr:row>
      <xdr:rowOff>129540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5A419EDA-E7A1-43FC-A72E-F8F912F6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7889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11</xdr:col>
      <xdr:colOff>335280</xdr:colOff>
      <xdr:row>19</xdr:row>
      <xdr:rowOff>91440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3FF79C82-595D-4A02-B399-080F5009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27432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365760</xdr:colOff>
      <xdr:row>21</xdr:row>
      <xdr:rowOff>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346C3341-3F01-4CA8-A424-44A83DAB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274320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365760</xdr:colOff>
      <xdr:row>20</xdr:row>
      <xdr:rowOff>175260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C8284A7B-F438-4C93-9984-35F3087F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27432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175260</xdr:rowOff>
    </xdr:from>
    <xdr:to>
      <xdr:col>7</xdr:col>
      <xdr:colOff>243840</xdr:colOff>
      <xdr:row>26</xdr:row>
      <xdr:rowOff>121920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B2A0BFE-605D-4C48-B2BD-429FBFB5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38328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594360</xdr:colOff>
      <xdr:row>21</xdr:row>
      <xdr:rowOff>121920</xdr:rowOff>
    </xdr:from>
    <xdr:to>
      <xdr:col>9</xdr:col>
      <xdr:colOff>228600</xdr:colOff>
      <xdr:row>27</xdr:row>
      <xdr:rowOff>68580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70893269-1EAF-405C-BB18-B8ACCDAA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3962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62</xdr:row>
      <xdr:rowOff>99060</xdr:rowOff>
    </xdr:from>
    <xdr:to>
      <xdr:col>6</xdr:col>
      <xdr:colOff>396240</xdr:colOff>
      <xdr:row>68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7935D2-68C4-4F18-BC45-D9D79C7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143762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1158240</xdr:colOff>
      <xdr:row>28</xdr:row>
      <xdr:rowOff>15240</xdr:rowOff>
    </xdr:from>
    <xdr:to>
      <xdr:col>6</xdr:col>
      <xdr:colOff>335280</xdr:colOff>
      <xdr:row>33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DFD27C-97A3-4A98-A998-DF22C478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13588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100</xdr:row>
      <xdr:rowOff>30480</xdr:rowOff>
    </xdr:from>
    <xdr:to>
      <xdr:col>6</xdr:col>
      <xdr:colOff>411480</xdr:colOff>
      <xdr:row>106</xdr:row>
      <xdr:rowOff>68580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D1C2E55-6DB3-46EA-9509-75E19AE6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83184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137</xdr:row>
      <xdr:rowOff>15240</xdr:rowOff>
    </xdr:from>
    <xdr:to>
      <xdr:col>6</xdr:col>
      <xdr:colOff>509381</xdr:colOff>
      <xdr:row>144</xdr:row>
      <xdr:rowOff>39424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C7DF368-E390-4C14-9A7A-94299BE1B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4720" y="2506980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174</xdr:row>
      <xdr:rowOff>15240</xdr:rowOff>
    </xdr:from>
    <xdr:to>
      <xdr:col>6</xdr:col>
      <xdr:colOff>198120</xdr:colOff>
      <xdr:row>178</xdr:row>
      <xdr:rowOff>30480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445C995-D371-49EF-9AE0-8ADD9A9A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18363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174</xdr:row>
      <xdr:rowOff>0</xdr:rowOff>
    </xdr:from>
    <xdr:to>
      <xdr:col>7</xdr:col>
      <xdr:colOff>449580</xdr:colOff>
      <xdr:row>178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CAE4C0-E211-4D8F-9505-ED5FDB2B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3182112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7</xdr:col>
      <xdr:colOff>335280</xdr:colOff>
      <xdr:row>214</xdr:row>
      <xdr:rowOff>91440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3D2D2E4-6708-4110-AF0E-AA53AAB9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84048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248</xdr:row>
      <xdr:rowOff>0</xdr:rowOff>
    </xdr:from>
    <xdr:to>
      <xdr:col>6</xdr:col>
      <xdr:colOff>365760</xdr:colOff>
      <xdr:row>254</xdr:row>
      <xdr:rowOff>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27ECBE9-B954-4036-9060-086455EF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535424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284</xdr:row>
      <xdr:rowOff>0</xdr:rowOff>
    </xdr:from>
    <xdr:to>
      <xdr:col>6</xdr:col>
      <xdr:colOff>365760</xdr:colOff>
      <xdr:row>289</xdr:row>
      <xdr:rowOff>175260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2F7C18B-D473-4558-A235-5C1F4DC5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193792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321</xdr:row>
      <xdr:rowOff>0</xdr:rowOff>
    </xdr:from>
    <xdr:to>
      <xdr:col>6</xdr:col>
      <xdr:colOff>243840</xdr:colOff>
      <xdr:row>326</xdr:row>
      <xdr:rowOff>129540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F71429B-30C1-435D-BA4A-FDACFBFD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87044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358</xdr:row>
      <xdr:rowOff>0</xdr:rowOff>
    </xdr:from>
    <xdr:to>
      <xdr:col>6</xdr:col>
      <xdr:colOff>220980</xdr:colOff>
      <xdr:row>363</xdr:row>
      <xdr:rowOff>129540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78F311BF-FE53-4B8B-A241-4EAD11FE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65471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395</xdr:row>
      <xdr:rowOff>0</xdr:rowOff>
    </xdr:from>
    <xdr:to>
      <xdr:col>7</xdr:col>
      <xdr:colOff>259080</xdr:colOff>
      <xdr:row>399</xdr:row>
      <xdr:rowOff>83820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DEF5BD9-5158-4F01-8745-85FED53B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223760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432</xdr:row>
      <xdr:rowOff>15240</xdr:rowOff>
    </xdr:from>
    <xdr:to>
      <xdr:col>7</xdr:col>
      <xdr:colOff>335280</xdr:colOff>
      <xdr:row>436</xdr:row>
      <xdr:rowOff>106680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D762DC19-2B3E-4C97-B50C-33B0DEFA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90194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469</xdr:row>
      <xdr:rowOff>0</xdr:rowOff>
    </xdr:from>
    <xdr:to>
      <xdr:col>6</xdr:col>
      <xdr:colOff>365760</xdr:colOff>
      <xdr:row>475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48B56AC8-71A0-470D-AE2A-D75D751E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577072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506</xdr:row>
      <xdr:rowOff>0</xdr:rowOff>
    </xdr:from>
    <xdr:to>
      <xdr:col>6</xdr:col>
      <xdr:colOff>365760</xdr:colOff>
      <xdr:row>511</xdr:row>
      <xdr:rowOff>175260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A3BCEF67-53EE-4798-9DE4-75366594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253728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543</xdr:row>
      <xdr:rowOff>0</xdr:rowOff>
    </xdr:from>
    <xdr:to>
      <xdr:col>6</xdr:col>
      <xdr:colOff>243840</xdr:colOff>
      <xdr:row>548</xdr:row>
      <xdr:rowOff>129540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11D265DE-CE35-4CDF-9FD7-F004E416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93038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6</xdr:col>
      <xdr:colOff>243840</xdr:colOff>
      <xdr:row>585</xdr:row>
      <xdr:rowOff>129540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A452EEDE-F3C4-4997-A8B5-3C62FE0B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6070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541020</xdr:colOff>
      <xdr:row>0</xdr:row>
      <xdr:rowOff>160020</xdr:rowOff>
    </xdr:from>
    <xdr:to>
      <xdr:col>7</xdr:col>
      <xdr:colOff>335280</xdr:colOff>
      <xdr:row>6</xdr:row>
      <xdr:rowOff>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5B8CB17A-5C8F-43B4-BB7C-74E85E2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6002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</xdr:colOff>
      <xdr:row>0</xdr:row>
      <xdr:rowOff>167640</xdr:rowOff>
    </xdr:from>
    <xdr:to>
      <xdr:col>9</xdr:col>
      <xdr:colOff>434340</xdr:colOff>
      <xdr:row>6</xdr:row>
      <xdr:rowOff>83820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AFE1F2D4-A10E-40CF-92F9-CBE982B7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16764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</xdr:colOff>
      <xdr:row>0</xdr:row>
      <xdr:rowOff>106680</xdr:rowOff>
    </xdr:from>
    <xdr:to>
      <xdr:col>11</xdr:col>
      <xdr:colOff>419100</xdr:colOff>
      <xdr:row>6</xdr:row>
      <xdr:rowOff>144780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E6E99F36-E870-404D-B6D7-613EEC4F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20" y="1066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53341</xdr:colOff>
      <xdr:row>1</xdr:row>
      <xdr:rowOff>15240</xdr:rowOff>
    </xdr:from>
    <xdr:to>
      <xdr:col>13</xdr:col>
      <xdr:colOff>371339</xdr:colOff>
      <xdr:row>7</xdr:row>
      <xdr:rowOff>53340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D031B2AF-2096-4D31-B942-91FDEB53B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51921" y="19812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53340</xdr:colOff>
      <xdr:row>1</xdr:row>
      <xdr:rowOff>106680</xdr:rowOff>
    </xdr:from>
    <xdr:to>
      <xdr:col>15</xdr:col>
      <xdr:colOff>251460</xdr:colOff>
      <xdr:row>5</xdr:row>
      <xdr:rowOff>121920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FD7AAC67-AAE3-4E63-AA42-986770A3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2895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1</xdr:row>
      <xdr:rowOff>22860</xdr:rowOff>
    </xdr:from>
    <xdr:to>
      <xdr:col>16</xdr:col>
      <xdr:colOff>251460</xdr:colOff>
      <xdr:row>5</xdr:row>
      <xdr:rowOff>99060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62376C98-45B3-446D-834D-94B63DEA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20574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335280</xdr:colOff>
      <xdr:row>12</xdr:row>
      <xdr:rowOff>91440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6B7060EF-A32C-489B-8C42-4D4A432B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46304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259080</xdr:colOff>
      <xdr:row>13</xdr:row>
      <xdr:rowOff>62865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997B6D7F-E7FF-4F0B-B97E-E8DC21A2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46304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365760</xdr:colOff>
      <xdr:row>13</xdr:row>
      <xdr:rowOff>175260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1B082C8E-1FD6-429F-B98A-738D2DBA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46304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243840</xdr:colOff>
      <xdr:row>13</xdr:row>
      <xdr:rowOff>129540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3C7318E9-0FF4-4380-998A-942B1FF1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463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16</xdr:col>
      <xdr:colOff>243840</xdr:colOff>
      <xdr:row>13</xdr:row>
      <xdr:rowOff>129540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EB9E85E7-A187-4EFB-B34C-F6E72369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463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121920</xdr:colOff>
      <xdr:row>15</xdr:row>
      <xdr:rowOff>45720</xdr:rowOff>
    </xdr:from>
    <xdr:to>
      <xdr:col>8</xdr:col>
      <xdr:colOff>381000</xdr:colOff>
      <xdr:row>19</xdr:row>
      <xdr:rowOff>129540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9B74F604-0BB2-4D9C-A944-9DA11EA8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7889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11</xdr:col>
      <xdr:colOff>335280</xdr:colOff>
      <xdr:row>19</xdr:row>
      <xdr:rowOff>91440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619B82D8-44EA-4C14-98C9-285E8BBE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27432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365760</xdr:colOff>
      <xdr:row>21</xdr:row>
      <xdr:rowOff>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B3E9053E-B019-4DA5-879B-69AA7D15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274320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365760</xdr:colOff>
      <xdr:row>20</xdr:row>
      <xdr:rowOff>175260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39410D54-0C8E-4101-B9C8-C028932B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27432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175260</xdr:rowOff>
    </xdr:from>
    <xdr:to>
      <xdr:col>7</xdr:col>
      <xdr:colOff>243840</xdr:colOff>
      <xdr:row>26</xdr:row>
      <xdr:rowOff>121920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523468CB-86DA-459E-B2DF-FBE09681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38328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594360</xdr:colOff>
      <xdr:row>21</xdr:row>
      <xdr:rowOff>121920</xdr:rowOff>
    </xdr:from>
    <xdr:to>
      <xdr:col>9</xdr:col>
      <xdr:colOff>228600</xdr:colOff>
      <xdr:row>27</xdr:row>
      <xdr:rowOff>68580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5285B9F7-8888-4457-B0C8-0B421BB9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3962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62</xdr:row>
      <xdr:rowOff>99060</xdr:rowOff>
    </xdr:from>
    <xdr:to>
      <xdr:col>6</xdr:col>
      <xdr:colOff>396240</xdr:colOff>
      <xdr:row>68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272E15-2F88-4E1B-8C06-19780615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143762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1158240</xdr:colOff>
      <xdr:row>28</xdr:row>
      <xdr:rowOff>15240</xdr:rowOff>
    </xdr:from>
    <xdr:to>
      <xdr:col>6</xdr:col>
      <xdr:colOff>335280</xdr:colOff>
      <xdr:row>33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4AE373-140B-47B9-9BAE-EFD98223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513588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100</xdr:row>
      <xdr:rowOff>30480</xdr:rowOff>
    </xdr:from>
    <xdr:to>
      <xdr:col>6</xdr:col>
      <xdr:colOff>411480</xdr:colOff>
      <xdr:row>106</xdr:row>
      <xdr:rowOff>68580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3E32682-B27D-4AE2-936D-5835D5A8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83184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137</xdr:row>
      <xdr:rowOff>15240</xdr:rowOff>
    </xdr:from>
    <xdr:to>
      <xdr:col>6</xdr:col>
      <xdr:colOff>509381</xdr:colOff>
      <xdr:row>144</xdr:row>
      <xdr:rowOff>39424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D778FB5-9393-40F5-8448-1B0C9C753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4720" y="25069800"/>
          <a:ext cx="1065641" cy="130434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174</xdr:row>
      <xdr:rowOff>15240</xdr:rowOff>
    </xdr:from>
    <xdr:to>
      <xdr:col>6</xdr:col>
      <xdr:colOff>198120</xdr:colOff>
      <xdr:row>178</xdr:row>
      <xdr:rowOff>30480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548CD0C-1B0D-446D-9048-197F3AC0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18363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297180</xdr:colOff>
      <xdr:row>174</xdr:row>
      <xdr:rowOff>0</xdr:rowOff>
    </xdr:from>
    <xdr:to>
      <xdr:col>7</xdr:col>
      <xdr:colOff>449580</xdr:colOff>
      <xdr:row>178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EF5DA68-CA7C-4E0E-9C63-08F1EA18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3182112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7</xdr:col>
      <xdr:colOff>335280</xdr:colOff>
      <xdr:row>214</xdr:row>
      <xdr:rowOff>91440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C73D930-B5AC-4AC1-9B7C-4B60C418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384048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248</xdr:row>
      <xdr:rowOff>0</xdr:rowOff>
    </xdr:from>
    <xdr:to>
      <xdr:col>6</xdr:col>
      <xdr:colOff>365760</xdr:colOff>
      <xdr:row>254</xdr:row>
      <xdr:rowOff>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1940BC6-0EEF-4623-9F71-022CE6A3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4535424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284</xdr:row>
      <xdr:rowOff>0</xdr:rowOff>
    </xdr:from>
    <xdr:to>
      <xdr:col>6</xdr:col>
      <xdr:colOff>365760</xdr:colOff>
      <xdr:row>289</xdr:row>
      <xdr:rowOff>175260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6398076-6B7F-4225-87BF-6107FD19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193792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321</xdr:row>
      <xdr:rowOff>0</xdr:rowOff>
    </xdr:from>
    <xdr:to>
      <xdr:col>6</xdr:col>
      <xdr:colOff>243840</xdr:colOff>
      <xdr:row>326</xdr:row>
      <xdr:rowOff>129540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C02ADFA6-4BE0-4BB0-A18E-4E0FAA98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5870448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1203960</xdr:colOff>
      <xdr:row>358</xdr:row>
      <xdr:rowOff>0</xdr:rowOff>
    </xdr:from>
    <xdr:to>
      <xdr:col>6</xdr:col>
      <xdr:colOff>220980</xdr:colOff>
      <xdr:row>363</xdr:row>
      <xdr:rowOff>129540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CB5B5AB1-7186-42D7-9342-E8EAC670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65471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395</xdr:row>
      <xdr:rowOff>0</xdr:rowOff>
    </xdr:from>
    <xdr:to>
      <xdr:col>7</xdr:col>
      <xdr:colOff>259080</xdr:colOff>
      <xdr:row>399</xdr:row>
      <xdr:rowOff>83820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B3581EED-9CFD-4189-B194-A57D4E46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223760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432</xdr:row>
      <xdr:rowOff>15240</xdr:rowOff>
    </xdr:from>
    <xdr:to>
      <xdr:col>7</xdr:col>
      <xdr:colOff>335280</xdr:colOff>
      <xdr:row>436</xdr:row>
      <xdr:rowOff>106680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ECC4879A-BC2F-4C4E-9B4F-72AFBFF7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790194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469</xdr:row>
      <xdr:rowOff>0</xdr:rowOff>
    </xdr:from>
    <xdr:to>
      <xdr:col>6</xdr:col>
      <xdr:colOff>365760</xdr:colOff>
      <xdr:row>475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926B0C1C-C7A1-45FA-BE38-6E8B64FF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8577072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506</xdr:row>
      <xdr:rowOff>0</xdr:rowOff>
    </xdr:from>
    <xdr:to>
      <xdr:col>6</xdr:col>
      <xdr:colOff>365760</xdr:colOff>
      <xdr:row>511</xdr:row>
      <xdr:rowOff>175260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527046A-3C9A-4BDF-8A3E-CD20559F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253728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543</xdr:row>
      <xdr:rowOff>0</xdr:rowOff>
    </xdr:from>
    <xdr:to>
      <xdr:col>6</xdr:col>
      <xdr:colOff>243840</xdr:colOff>
      <xdr:row>548</xdr:row>
      <xdr:rowOff>129540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8AC55EF9-4E2B-4674-80A0-4C3E8AB1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993038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580</xdr:row>
      <xdr:rowOff>0</xdr:rowOff>
    </xdr:from>
    <xdr:to>
      <xdr:col>6</xdr:col>
      <xdr:colOff>243840</xdr:colOff>
      <xdr:row>585</xdr:row>
      <xdr:rowOff>129540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D3F31DEA-26C4-45A6-9DC9-E06C7825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380" y="106070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541020</xdr:colOff>
      <xdr:row>0</xdr:row>
      <xdr:rowOff>160020</xdr:rowOff>
    </xdr:from>
    <xdr:to>
      <xdr:col>7</xdr:col>
      <xdr:colOff>335280</xdr:colOff>
      <xdr:row>6</xdr:row>
      <xdr:rowOff>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92E9CAA4-0B08-476D-B7D9-04F3E758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60020"/>
          <a:ext cx="1013460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91440</xdr:colOff>
      <xdr:row>0</xdr:row>
      <xdr:rowOff>167640</xdr:rowOff>
    </xdr:from>
    <xdr:to>
      <xdr:col>9</xdr:col>
      <xdr:colOff>434340</xdr:colOff>
      <xdr:row>6</xdr:row>
      <xdr:rowOff>83820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B5CA3559-5D35-4182-A491-93475C58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167640"/>
          <a:ext cx="9525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</xdr:colOff>
      <xdr:row>0</xdr:row>
      <xdr:rowOff>106680</xdr:rowOff>
    </xdr:from>
    <xdr:to>
      <xdr:col>11</xdr:col>
      <xdr:colOff>419100</xdr:colOff>
      <xdr:row>6</xdr:row>
      <xdr:rowOff>144780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2C022298-D8B0-4BBA-94E0-70686062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20" y="106680"/>
          <a:ext cx="101346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53341</xdr:colOff>
      <xdr:row>1</xdr:row>
      <xdr:rowOff>15240</xdr:rowOff>
    </xdr:from>
    <xdr:to>
      <xdr:col>13</xdr:col>
      <xdr:colOff>371339</xdr:colOff>
      <xdr:row>7</xdr:row>
      <xdr:rowOff>53340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B7335B53-F100-44DD-BDBB-88A91223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51921" y="198120"/>
          <a:ext cx="927598" cy="1135380"/>
        </a:xfrm>
        <a:prstGeom prst="rect">
          <a:avLst/>
        </a:prstGeom>
      </xdr:spPr>
    </xdr:pic>
    <xdr:clientData/>
  </xdr:twoCellAnchor>
  <xdr:twoCellAnchor editAs="oneCell">
    <xdr:from>
      <xdr:col>14</xdr:col>
      <xdr:colOff>53340</xdr:colOff>
      <xdr:row>1</xdr:row>
      <xdr:rowOff>106680</xdr:rowOff>
    </xdr:from>
    <xdr:to>
      <xdr:col>15</xdr:col>
      <xdr:colOff>251460</xdr:colOff>
      <xdr:row>5</xdr:row>
      <xdr:rowOff>121920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E594100E-DF61-4900-9D44-C6C61860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120" y="289560"/>
          <a:ext cx="80772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99060</xdr:colOff>
      <xdr:row>1</xdr:row>
      <xdr:rowOff>22860</xdr:rowOff>
    </xdr:from>
    <xdr:to>
      <xdr:col>16</xdr:col>
      <xdr:colOff>251460</xdr:colOff>
      <xdr:row>5</xdr:row>
      <xdr:rowOff>99060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ECE71E93-7D18-4FEC-9564-D225895A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6440" y="205740"/>
          <a:ext cx="7620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335280</xdr:colOff>
      <xdr:row>12</xdr:row>
      <xdr:rowOff>91440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1F7D4C52-E405-4B7B-9547-1FD9219D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46304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259080</xdr:colOff>
      <xdr:row>13</xdr:row>
      <xdr:rowOff>62865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94E0BB5E-8FBF-4CDF-8F45-93B9373D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463040"/>
          <a:ext cx="868680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365760</xdr:colOff>
      <xdr:row>13</xdr:row>
      <xdr:rowOff>175260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2BEBCE0-4BD1-4F7A-A9FD-51817B96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146304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243840</xdr:colOff>
      <xdr:row>13</xdr:row>
      <xdr:rowOff>129540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2AE069BC-6305-44BE-B1E8-EABAFD9B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180" y="1463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16</xdr:col>
      <xdr:colOff>243840</xdr:colOff>
      <xdr:row>13</xdr:row>
      <xdr:rowOff>129540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2CC29831-D877-47F5-9402-1FB1B79A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7380" y="146304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121920</xdr:colOff>
      <xdr:row>15</xdr:row>
      <xdr:rowOff>45720</xdr:rowOff>
    </xdr:from>
    <xdr:to>
      <xdr:col>8</xdr:col>
      <xdr:colOff>381000</xdr:colOff>
      <xdr:row>19</xdr:row>
      <xdr:rowOff>129540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8FE6B8FC-5EA1-40E7-81C8-738F564D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788920"/>
          <a:ext cx="147828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11</xdr:col>
      <xdr:colOff>335280</xdr:colOff>
      <xdr:row>19</xdr:row>
      <xdr:rowOff>91440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47ED970B-88AF-4148-8A50-1B709AA4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2743200"/>
          <a:ext cx="155448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365760</xdr:colOff>
      <xdr:row>21</xdr:row>
      <xdr:rowOff>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35838941-14AA-4616-9D01-20DAF2E7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580" y="2743200"/>
          <a:ext cx="9753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15</xdr:col>
      <xdr:colOff>365760</xdr:colOff>
      <xdr:row>20</xdr:row>
      <xdr:rowOff>175260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B2F4631C-BD7C-47E0-A0EB-44556E90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780" y="2743200"/>
          <a:ext cx="97536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175260</xdr:rowOff>
    </xdr:from>
    <xdr:to>
      <xdr:col>7</xdr:col>
      <xdr:colOff>243840</xdr:colOff>
      <xdr:row>26</xdr:row>
      <xdr:rowOff>121920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CE52CFF4-8524-485F-BE15-48350CDD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383286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594360</xdr:colOff>
      <xdr:row>21</xdr:row>
      <xdr:rowOff>121920</xdr:rowOff>
    </xdr:from>
    <xdr:to>
      <xdr:col>9</xdr:col>
      <xdr:colOff>228600</xdr:colOff>
      <xdr:row>27</xdr:row>
      <xdr:rowOff>68580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469BEB52-6ED2-46DA-9772-48352BFC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3962400"/>
          <a:ext cx="85344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71B90-1691-44D6-A8CF-476E0712011A}">
  <dimension ref="A1:P617"/>
  <sheetViews>
    <sheetView tabSelected="1" topLeftCell="A13" workbookViewId="0">
      <selection activeCell="D24" sqref="D24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/>
    </row>
    <row r="2" spans="1:16">
      <c r="A2" s="2" t="s">
        <v>2</v>
      </c>
      <c r="B2" s="2"/>
      <c r="C2" s="2"/>
      <c r="D2" s="2">
        <f>20*3</f>
        <v>60</v>
      </c>
      <c r="E2" s="2"/>
      <c r="F2"/>
      <c r="G2" s="3">
        <v>1</v>
      </c>
      <c r="I2">
        <v>2</v>
      </c>
      <c r="K2">
        <v>3</v>
      </c>
      <c r="M2">
        <v>4</v>
      </c>
      <c r="O2">
        <v>5</v>
      </c>
    </row>
    <row r="3" spans="1:16">
      <c r="A3" s="1" t="s">
        <v>74</v>
      </c>
      <c r="B3" s="1"/>
      <c r="C3" s="1"/>
      <c r="D3" s="5">
        <v>20</v>
      </c>
      <c r="E3" s="8"/>
      <c r="F3"/>
      <c r="G3"/>
    </row>
    <row r="4" spans="1:16">
      <c r="A4" s="5" t="s">
        <v>78</v>
      </c>
      <c r="B4" s="5"/>
      <c r="C4" s="5"/>
      <c r="D4" s="10">
        <v>70</v>
      </c>
      <c r="E4" s="8"/>
      <c r="F4"/>
      <c r="G4"/>
    </row>
    <row r="5" spans="1:16">
      <c r="A5" s="5" t="s">
        <v>82</v>
      </c>
      <c r="B5" s="5"/>
      <c r="C5" s="5"/>
      <c r="D5" s="10">
        <v>58.7</v>
      </c>
      <c r="E5" s="8"/>
      <c r="F5"/>
      <c r="G5"/>
    </row>
    <row r="6" spans="1:16">
      <c r="A6" s="7" t="s">
        <v>80</v>
      </c>
      <c r="B6" s="7"/>
      <c r="C6" s="7"/>
      <c r="D6" s="10">
        <v>32.200000000000003</v>
      </c>
      <c r="E6" s="8"/>
      <c r="F6"/>
      <c r="G6"/>
    </row>
    <row r="7" spans="1:16">
      <c r="A7" s="10" t="s">
        <v>81</v>
      </c>
      <c r="B7" s="10"/>
      <c r="C7" s="10"/>
      <c r="D7" s="10">
        <v>484</v>
      </c>
      <c r="E7" s="8"/>
      <c r="F7"/>
      <c r="G7"/>
    </row>
    <row r="8" spans="1:16">
      <c r="A8" s="2" t="s">
        <v>79</v>
      </c>
      <c r="B8" s="2"/>
      <c r="C8" s="2"/>
      <c r="D8" s="9">
        <v>53.9</v>
      </c>
      <c r="E8" s="9"/>
      <c r="F8"/>
      <c r="G8"/>
    </row>
    <row r="9" spans="1:16">
      <c r="A9" s="9" t="s">
        <v>53</v>
      </c>
      <c r="B9" s="9"/>
      <c r="C9" s="9"/>
      <c r="D9" s="9">
        <v>360</v>
      </c>
      <c r="E9" s="9"/>
      <c r="F9"/>
      <c r="G9">
        <v>6</v>
      </c>
      <c r="J9">
        <v>7</v>
      </c>
      <c r="L9">
        <v>8</v>
      </c>
      <c r="N9">
        <v>9</v>
      </c>
      <c r="P9">
        <v>10</v>
      </c>
    </row>
    <row r="10" spans="1:16">
      <c r="A10" s="5" t="s">
        <v>12</v>
      </c>
      <c r="B10" s="5"/>
      <c r="C10" s="5"/>
      <c r="D10" s="10">
        <v>58.7</v>
      </c>
      <c r="E10" s="10"/>
      <c r="F10"/>
      <c r="G10"/>
    </row>
    <row r="11" spans="1:16">
      <c r="A11" s="10" t="s">
        <v>13</v>
      </c>
      <c r="B11" s="10"/>
      <c r="C11" s="10"/>
      <c r="D11" s="10">
        <v>484</v>
      </c>
      <c r="E11" s="10"/>
      <c r="F11"/>
      <c r="G11"/>
    </row>
    <row r="12" spans="1:16">
      <c r="A12" s="9" t="s">
        <v>85</v>
      </c>
      <c r="B12" s="9"/>
      <c r="C12" s="9"/>
      <c r="D12" s="9">
        <v>4</v>
      </c>
      <c r="E12" s="9"/>
      <c r="F12"/>
      <c r="G12"/>
    </row>
    <row r="13" spans="1:16">
      <c r="A13" s="8" t="s">
        <v>51</v>
      </c>
      <c r="B13" s="8"/>
      <c r="C13" s="8"/>
      <c r="D13" s="8">
        <v>1</v>
      </c>
      <c r="E13" s="8"/>
      <c r="F13"/>
      <c r="G13"/>
    </row>
    <row r="14" spans="1:16">
      <c r="A14" s="8" t="s">
        <v>5</v>
      </c>
      <c r="B14" s="11">
        <f>D13</f>
        <v>1</v>
      </c>
      <c r="C14" s="11">
        <v>2</v>
      </c>
      <c r="D14" s="11">
        <f ca="1">OFFSET($D$40,37*(B14-1)+C14,0)</f>
        <v>8.8000000000000007</v>
      </c>
      <c r="E14" s="8"/>
      <c r="F14"/>
      <c r="G14"/>
    </row>
    <row r="15" spans="1:16">
      <c r="A15" s="8" t="s">
        <v>6</v>
      </c>
      <c r="B15" s="11">
        <f>B14</f>
        <v>1</v>
      </c>
      <c r="C15" s="11">
        <v>4</v>
      </c>
      <c r="D15" s="11">
        <f ca="1">OFFSET($D$40,37*(B15-1)+C15,0)</f>
        <v>6.6</v>
      </c>
      <c r="E15" s="8"/>
      <c r="F15"/>
      <c r="G15"/>
    </row>
    <row r="16" spans="1:16">
      <c r="A16" s="9" t="s">
        <v>83</v>
      </c>
      <c r="B16" s="9"/>
      <c r="C16" s="9"/>
      <c r="D16" s="11">
        <f ca="1">ROUND((D4+(D5-D8)/2)-D14-10*LOG(D3/D12),1)</f>
        <v>56.6</v>
      </c>
      <c r="E16" s="9"/>
      <c r="F16"/>
      <c r="G16">
        <v>11</v>
      </c>
      <c r="J16">
        <v>12</v>
      </c>
      <c r="M16">
        <v>13</v>
      </c>
      <c r="O16">
        <v>14</v>
      </c>
    </row>
    <row r="17" spans="1:9">
      <c r="A17" s="31" t="s">
        <v>95</v>
      </c>
      <c r="B17" s="9"/>
      <c r="C17" s="9"/>
      <c r="D17" s="11">
        <f ca="1">IF(D6-(D4-D16)/2&lt;0,0,D6-(D4-D16)/2)</f>
        <v>25.500000000000004</v>
      </c>
      <c r="E17" s="9"/>
      <c r="F17"/>
      <c r="G17"/>
    </row>
    <row r="18" spans="1:9">
      <c r="A18" s="10" t="s">
        <v>84</v>
      </c>
      <c r="B18" s="10"/>
      <c r="C18" s="10"/>
      <c r="D18" s="11">
        <f ca="1">ROUND((D4+(D5-D10)/2)-D15-10*LOG(D3/D12),1)</f>
        <v>56.4</v>
      </c>
      <c r="E18" s="10"/>
      <c r="F18"/>
      <c r="G18"/>
    </row>
    <row r="19" spans="1:9">
      <c r="A19" s="30" t="s">
        <v>96</v>
      </c>
      <c r="B19" s="10"/>
      <c r="C19" s="10"/>
      <c r="D19" s="11">
        <f ca="1">IF(D6-(D4-D18)/2&lt;0,0,D6-(D4-D18)/2)</f>
        <v>25.400000000000002</v>
      </c>
      <c r="E19" s="10"/>
      <c r="F19"/>
      <c r="G19"/>
    </row>
    <row r="20" spans="1:9">
      <c r="A20" s="9" t="s">
        <v>49</v>
      </c>
      <c r="B20" s="9"/>
      <c r="C20" s="9"/>
      <c r="D20" s="9">
        <v>0.5</v>
      </c>
      <c r="E20" s="9"/>
      <c r="F20"/>
      <c r="G20"/>
    </row>
    <row r="21" spans="1:9">
      <c r="A21" s="10" t="s">
        <v>77</v>
      </c>
      <c r="B21" s="10"/>
      <c r="C21" s="10"/>
      <c r="D21" s="4">
        <f>IF(D20=0.5,10,0.16*D2/D20)</f>
        <v>10</v>
      </c>
      <c r="E21" s="10"/>
      <c r="F21"/>
      <c r="G21"/>
    </row>
    <row r="22" spans="1:9">
      <c r="A22" s="10" t="s">
        <v>75</v>
      </c>
      <c r="B22" s="10"/>
      <c r="C22" s="10"/>
      <c r="D22" s="11">
        <f ca="1">ROUND(10*LOG(10^((D16-D17)/10)+10^((D18-D19)/10)),1)</f>
        <v>34.1</v>
      </c>
      <c r="E22" s="10"/>
      <c r="F22"/>
      <c r="G22"/>
    </row>
    <row r="23" spans="1:9">
      <c r="A23" s="9" t="s">
        <v>66</v>
      </c>
      <c r="B23" s="9"/>
      <c r="C23" s="9"/>
      <c r="D23" s="11">
        <f ca="1">D4-D22</f>
        <v>35.9</v>
      </c>
      <c r="E23" s="9"/>
      <c r="F23"/>
      <c r="G23">
        <v>15</v>
      </c>
      <c r="I23">
        <v>16</v>
      </c>
    </row>
    <row r="24" spans="1:9">
      <c r="A24" s="10" t="s">
        <v>76</v>
      </c>
      <c r="B24" s="10"/>
      <c r="C24" s="10"/>
      <c r="D24" s="16">
        <f ca="1">ROUND(D22-10*LOG(0.16*D2/(D20*D21)),0)</f>
        <v>31</v>
      </c>
      <c r="E24" s="10"/>
      <c r="F24"/>
      <c r="G24"/>
    </row>
    <row r="25" spans="1:9">
      <c r="A25" s="15"/>
      <c r="B25" s="15"/>
      <c r="C25" s="15"/>
      <c r="D25" s="15"/>
      <c r="E25" s="15"/>
      <c r="F25"/>
      <c r="G25"/>
    </row>
    <row r="26" spans="1:9">
      <c r="A26" s="15"/>
      <c r="B26" s="15"/>
      <c r="C26" s="15"/>
      <c r="D26" s="15"/>
      <c r="E26" s="15"/>
      <c r="F26"/>
      <c r="G26"/>
    </row>
    <row r="27" spans="1:9">
      <c r="A27" s="3"/>
      <c r="B27" s="3"/>
      <c r="C27" s="3"/>
      <c r="D27" s="3"/>
      <c r="E27" s="3"/>
      <c r="F27"/>
      <c r="G27"/>
    </row>
    <row r="28" spans="1:9">
      <c r="A28" s="12" t="s">
        <v>7</v>
      </c>
      <c r="B28" s="12"/>
      <c r="C28" s="12"/>
      <c r="D28" s="3"/>
      <c r="E28" s="3"/>
      <c r="F28"/>
      <c r="G28"/>
    </row>
    <row r="29" spans="1:9">
      <c r="A29" s="17" t="s">
        <v>10</v>
      </c>
      <c r="B29" s="17"/>
      <c r="C29" s="17"/>
      <c r="D29" s="17">
        <v>1</v>
      </c>
      <c r="E29" s="3"/>
      <c r="F29"/>
    </row>
    <row r="30" spans="1:9">
      <c r="A30" s="18" t="s">
        <v>52</v>
      </c>
      <c r="B30" s="18"/>
      <c r="C30" s="18"/>
      <c r="D30" s="18">
        <f>D9</f>
        <v>360</v>
      </c>
      <c r="E30" s="3"/>
      <c r="F30"/>
      <c r="G30"/>
    </row>
    <row r="31" spans="1:9">
      <c r="A31" s="19" t="s">
        <v>54</v>
      </c>
      <c r="B31" s="19"/>
      <c r="C31" s="19"/>
      <c r="D31" s="19">
        <f>D7</f>
        <v>484</v>
      </c>
      <c r="E31" s="3"/>
      <c r="F31"/>
      <c r="G31"/>
    </row>
    <row r="32" spans="1:9">
      <c r="A32" s="19" t="s">
        <v>55</v>
      </c>
      <c r="B32" s="19"/>
      <c r="C32" s="19"/>
      <c r="D32" s="19" t="e">
        <f>#REF!</f>
        <v>#REF!</v>
      </c>
      <c r="E32" s="3"/>
      <c r="F32"/>
      <c r="G32"/>
    </row>
    <row r="33" spans="1:7">
      <c r="A33" s="19" t="s">
        <v>56</v>
      </c>
      <c r="B33" s="19"/>
      <c r="C33" s="19"/>
      <c r="D33" s="19" t="e">
        <f>#REF!</f>
        <v>#REF!</v>
      </c>
      <c r="E33" s="3"/>
      <c r="F33"/>
      <c r="G33"/>
    </row>
    <row r="34" spans="1:7">
      <c r="A34" s="19" t="s">
        <v>57</v>
      </c>
      <c r="B34" s="19"/>
      <c r="C34" s="19"/>
      <c r="D34" s="19" t="e">
        <f>#REF!</f>
        <v>#REF!</v>
      </c>
      <c r="E34" s="3"/>
      <c r="F34"/>
      <c r="G34"/>
    </row>
    <row r="35" spans="1:7">
      <c r="A35" s="18" t="s">
        <v>58</v>
      </c>
      <c r="B35" s="18"/>
      <c r="C35" s="18"/>
      <c r="D35" s="18">
        <f>D11</f>
        <v>484</v>
      </c>
      <c r="E35" s="3"/>
      <c r="F35"/>
      <c r="G35"/>
    </row>
    <row r="36" spans="1:7">
      <c r="A36" s="18" t="s">
        <v>59</v>
      </c>
      <c r="B36" s="18"/>
      <c r="C36" s="18"/>
      <c r="D36" s="18" t="e">
        <f>#REF!</f>
        <v>#REF!</v>
      </c>
      <c r="E36" s="3"/>
      <c r="F36"/>
      <c r="G36"/>
    </row>
    <row r="37" spans="1:7">
      <c r="A37" s="18" t="s">
        <v>60</v>
      </c>
      <c r="B37" s="18"/>
      <c r="C37" s="18"/>
      <c r="D37" s="18" t="e">
        <f>#REF!</f>
        <v>#REF!</v>
      </c>
      <c r="E37" s="3"/>
      <c r="F37"/>
      <c r="G37"/>
    </row>
    <row r="38" spans="1:7">
      <c r="A38" s="18" t="s">
        <v>61</v>
      </c>
      <c r="B38" s="18"/>
      <c r="C38" s="18"/>
      <c r="D38" s="18" t="e">
        <f>#REF!</f>
        <v>#REF!</v>
      </c>
      <c r="E38" s="3"/>
      <c r="F38"/>
      <c r="G38"/>
    </row>
    <row r="39" spans="1:7">
      <c r="A39" s="13" t="s">
        <v>8</v>
      </c>
      <c r="B39" s="13"/>
      <c r="C39" s="13"/>
      <c r="D39" s="13">
        <f>LOG(D30/D35)</f>
        <v>-0.12854286087712521</v>
      </c>
      <c r="E39" s="3"/>
      <c r="F39"/>
      <c r="G39"/>
    </row>
    <row r="40" spans="1:7">
      <c r="A40" s="13" t="s">
        <v>9</v>
      </c>
      <c r="B40" s="13"/>
      <c r="C40" s="13"/>
      <c r="D40" s="20">
        <f>ROUND(8.7+5.7*D39^2,1)</f>
        <v>8.8000000000000007</v>
      </c>
      <c r="E40" s="21" t="s">
        <v>29</v>
      </c>
      <c r="F40"/>
      <c r="G40"/>
    </row>
    <row r="41" spans="1:7">
      <c r="A41" s="3" t="s">
        <v>11</v>
      </c>
      <c r="B41" s="3"/>
      <c r="C41" s="3"/>
      <c r="D41" s="3">
        <f>LOG(D30/D31)</f>
        <v>-0.12854286087712521</v>
      </c>
      <c r="E41" s="3"/>
      <c r="F41"/>
      <c r="G41"/>
    </row>
    <row r="42" spans="1:7">
      <c r="A42" s="3" t="s">
        <v>3</v>
      </c>
      <c r="B42" s="3"/>
      <c r="C42" s="3"/>
      <c r="D42" s="21">
        <f>ROUND(8.7+5.7*D41^2,1)</f>
        <v>8.8000000000000007</v>
      </c>
      <c r="E42" s="21" t="s">
        <v>29</v>
      </c>
      <c r="F42"/>
      <c r="G42"/>
    </row>
    <row r="43" spans="1:7">
      <c r="A43" s="13" t="s">
        <v>20</v>
      </c>
      <c r="B43" s="13"/>
      <c r="C43" s="13"/>
      <c r="D43" s="13">
        <f>LOG(D30/(AVERAGE(D31,D35)))</f>
        <v>-0.12854286087712521</v>
      </c>
      <c r="E43" s="3"/>
      <c r="F43"/>
      <c r="G43"/>
    </row>
    <row r="44" spans="1:7">
      <c r="A44" s="13" t="s">
        <v>4</v>
      </c>
      <c r="B44" s="13"/>
      <c r="C44" s="13"/>
      <c r="D44" s="22">
        <f>ROUND(8.7+17.1*D43+5.7*D43^2,1)</f>
        <v>6.6</v>
      </c>
      <c r="E44" s="23" t="s">
        <v>30</v>
      </c>
      <c r="F44"/>
      <c r="G44"/>
    </row>
    <row r="45" spans="1:7">
      <c r="A45" s="3" t="s">
        <v>25</v>
      </c>
      <c r="B45" s="3"/>
      <c r="C45" s="3"/>
      <c r="D45" s="3" t="e">
        <f>LOG(D30/D36)</f>
        <v>#REF!</v>
      </c>
      <c r="E45" s="3"/>
      <c r="F45"/>
      <c r="G45"/>
    </row>
    <row r="46" spans="1:7">
      <c r="A46" s="3" t="s">
        <v>22</v>
      </c>
      <c r="B46" s="3"/>
      <c r="C46" s="3"/>
      <c r="D46" s="21" t="e">
        <f>ROUND(8.7+5.7*D45^2,1)</f>
        <v>#REF!</v>
      </c>
      <c r="E46" s="21" t="s">
        <v>29</v>
      </c>
      <c r="F46"/>
      <c r="G46"/>
    </row>
    <row r="47" spans="1:7">
      <c r="A47" s="13" t="s">
        <v>21</v>
      </c>
      <c r="B47" s="13"/>
      <c r="C47" s="13"/>
      <c r="D47" s="13" t="e">
        <f>LOG(D30/D32)</f>
        <v>#REF!</v>
      </c>
      <c r="E47" s="3"/>
      <c r="F47"/>
      <c r="G47"/>
    </row>
    <row r="48" spans="1:7">
      <c r="A48" s="13" t="s">
        <v>26</v>
      </c>
      <c r="B48" s="13"/>
      <c r="C48" s="13"/>
      <c r="D48" s="20" t="e">
        <f>ROUND(8.7+5.7*D47^2,1)</f>
        <v>#REF!</v>
      </c>
      <c r="E48" s="21" t="s">
        <v>29</v>
      </c>
      <c r="F48"/>
      <c r="G48"/>
    </row>
    <row r="49" spans="1:7">
      <c r="A49" s="14" t="s">
        <v>27</v>
      </c>
      <c r="D49" s="14" t="e">
        <f>LOG(D30/(AVERAGE(D32,D36)))</f>
        <v>#REF!</v>
      </c>
      <c r="E49" s="3"/>
      <c r="F49"/>
      <c r="G49"/>
    </row>
    <row r="50" spans="1:7">
      <c r="A50" s="14" t="s">
        <v>28</v>
      </c>
      <c r="D50" s="24" t="e">
        <f>ROUND(8.7+17.1*D49+5.7*D49^2,1)</f>
        <v>#REF!</v>
      </c>
      <c r="E50" s="23" t="s">
        <v>30</v>
      </c>
      <c r="F50"/>
      <c r="G50"/>
    </row>
    <row r="51" spans="1:7">
      <c r="A51" s="13" t="s">
        <v>31</v>
      </c>
      <c r="B51" s="13"/>
      <c r="C51" s="13"/>
      <c r="D51" s="13" t="e">
        <f>LOG(D30/D37)</f>
        <v>#REF!</v>
      </c>
      <c r="E51" s="3"/>
      <c r="F51"/>
      <c r="G51"/>
    </row>
    <row r="52" spans="1:7">
      <c r="A52" s="13" t="s">
        <v>32</v>
      </c>
      <c r="B52" s="13"/>
      <c r="C52" s="13"/>
      <c r="D52" s="20" t="e">
        <f>ROUND(8.7+5.7*D51^2,1)</f>
        <v>#REF!</v>
      </c>
      <c r="E52" s="21" t="s">
        <v>29</v>
      </c>
      <c r="F52"/>
      <c r="G52"/>
    </row>
    <row r="53" spans="1:7">
      <c r="A53" s="14" t="s">
        <v>33</v>
      </c>
      <c r="D53" s="14" t="e">
        <f>LOG(D30/D33)</f>
        <v>#REF!</v>
      </c>
      <c r="F53"/>
      <c r="G53"/>
    </row>
    <row r="54" spans="1:7">
      <c r="A54" s="14" t="s">
        <v>34</v>
      </c>
      <c r="D54" s="21" t="e">
        <f>ROUND(8.7+5.7*D53^2,1)</f>
        <v>#REF!</v>
      </c>
      <c r="E54" s="25" t="s">
        <v>29</v>
      </c>
      <c r="F54"/>
      <c r="G54"/>
    </row>
    <row r="55" spans="1:7">
      <c r="A55" s="13" t="s">
        <v>35</v>
      </c>
      <c r="B55" s="13"/>
      <c r="C55" s="13"/>
      <c r="D55" s="13" t="e">
        <f>LOG(D30/(AVERAGE(D33,D37)))</f>
        <v>#REF!</v>
      </c>
      <c r="E55" s="3"/>
      <c r="F55"/>
      <c r="G55"/>
    </row>
    <row r="56" spans="1:7">
      <c r="A56" s="13" t="s">
        <v>36</v>
      </c>
      <c r="B56" s="13"/>
      <c r="C56" s="13"/>
      <c r="D56" s="22" t="e">
        <f>ROUND(8.7+17.1*D55+5.7*D55^2,1)</f>
        <v>#REF!</v>
      </c>
      <c r="E56" s="23" t="s">
        <v>30</v>
      </c>
      <c r="F56"/>
      <c r="G56"/>
    </row>
    <row r="57" spans="1:7">
      <c r="A57" s="14" t="s">
        <v>37</v>
      </c>
      <c r="D57" s="14" t="e">
        <f>LOG(D30/D38)</f>
        <v>#REF!</v>
      </c>
      <c r="E57" s="3"/>
      <c r="F57"/>
      <c r="G57"/>
    </row>
    <row r="58" spans="1:7">
      <c r="A58" s="14" t="s">
        <v>38</v>
      </c>
      <c r="D58" s="21" t="e">
        <f>ROUND(8.7+5.7*D57^2,1)</f>
        <v>#REF!</v>
      </c>
      <c r="E58" s="21" t="s">
        <v>29</v>
      </c>
      <c r="F58"/>
      <c r="G58"/>
    </row>
    <row r="59" spans="1:7">
      <c r="A59" s="13" t="s">
        <v>39</v>
      </c>
      <c r="B59" s="13"/>
      <c r="C59" s="13"/>
      <c r="D59" s="13" t="e">
        <f>LOG(D30/D34)</f>
        <v>#REF!</v>
      </c>
      <c r="F59"/>
      <c r="G59"/>
    </row>
    <row r="60" spans="1:7">
      <c r="A60" s="13" t="s">
        <v>40</v>
      </c>
      <c r="B60" s="13"/>
      <c r="C60" s="13"/>
      <c r="D60" s="20" t="e">
        <f>ROUND(8.7+5.7*D59^2,1)</f>
        <v>#REF!</v>
      </c>
      <c r="E60" s="25" t="s">
        <v>29</v>
      </c>
      <c r="F60"/>
      <c r="G60"/>
    </row>
    <row r="61" spans="1:7">
      <c r="A61" s="14" t="s">
        <v>41</v>
      </c>
      <c r="D61" s="14" t="e">
        <f>LOG(D30/(AVERAGE(D34,D38)))</f>
        <v>#REF!</v>
      </c>
      <c r="E61" s="3"/>
      <c r="F61"/>
      <c r="G61"/>
    </row>
    <row r="62" spans="1:7">
      <c r="A62" s="14" t="s">
        <v>42</v>
      </c>
      <c r="D62" s="24" t="e">
        <f>ROUND(8.7+17.1*D61+5.7*D61^2,1)</f>
        <v>#REF!</v>
      </c>
      <c r="E62" s="23" t="s">
        <v>30</v>
      </c>
      <c r="F62"/>
      <c r="G62"/>
    </row>
    <row r="63" spans="1:7">
      <c r="A63" s="3"/>
      <c r="B63" s="3"/>
      <c r="C63" s="3"/>
      <c r="D63" s="3"/>
      <c r="E63" s="3"/>
      <c r="F63"/>
      <c r="G63"/>
    </row>
    <row r="64" spans="1:7">
      <c r="A64" s="3"/>
      <c r="B64" s="3"/>
      <c r="C64" s="3"/>
      <c r="D64" s="3"/>
      <c r="E64" s="3"/>
      <c r="F64"/>
      <c r="G64"/>
    </row>
    <row r="65" spans="1:10">
      <c r="A65" s="12" t="s">
        <v>50</v>
      </c>
      <c r="B65" s="12"/>
      <c r="C65" s="12"/>
      <c r="D65" s="3"/>
      <c r="E65" s="3"/>
      <c r="F65"/>
      <c r="G65"/>
    </row>
    <row r="66" spans="1:10">
      <c r="A66" s="17" t="s">
        <v>10</v>
      </c>
      <c r="B66" s="17"/>
      <c r="C66" s="17"/>
      <c r="D66" s="17">
        <v>2</v>
      </c>
      <c r="E66" s="3"/>
      <c r="F66"/>
      <c r="G66"/>
    </row>
    <row r="67" spans="1:10">
      <c r="A67" s="18" t="s">
        <v>52</v>
      </c>
      <c r="B67" s="18"/>
      <c r="C67" s="18"/>
      <c r="D67" s="18">
        <f t="shared" ref="D67:D75" si="0">D30</f>
        <v>360</v>
      </c>
      <c r="E67" s="3"/>
      <c r="F67"/>
      <c r="G67"/>
    </row>
    <row r="68" spans="1:10">
      <c r="A68" s="19" t="s">
        <v>54</v>
      </c>
      <c r="B68" s="19"/>
      <c r="C68" s="19"/>
      <c r="D68" s="19">
        <f t="shared" si="0"/>
        <v>484</v>
      </c>
      <c r="E68" s="3"/>
      <c r="F68"/>
      <c r="G68"/>
    </row>
    <row r="69" spans="1:10">
      <c r="A69" s="19" t="s">
        <v>55</v>
      </c>
      <c r="B69" s="19"/>
      <c r="C69" s="19"/>
      <c r="D69" s="19" t="e">
        <f t="shared" si="0"/>
        <v>#REF!</v>
      </c>
      <c r="E69" s="3"/>
      <c r="F69"/>
      <c r="G69"/>
    </row>
    <row r="70" spans="1:10">
      <c r="A70" s="19" t="s">
        <v>56</v>
      </c>
      <c r="B70" s="19"/>
      <c r="C70" s="19"/>
      <c r="D70" s="19" t="e">
        <f t="shared" si="0"/>
        <v>#REF!</v>
      </c>
      <c r="E70" s="3"/>
      <c r="F70"/>
      <c r="G70"/>
    </row>
    <row r="71" spans="1:10">
      <c r="A71" s="19" t="s">
        <v>57</v>
      </c>
      <c r="B71" s="19"/>
      <c r="C71" s="19"/>
      <c r="D71" s="19" t="e">
        <f t="shared" si="0"/>
        <v>#REF!</v>
      </c>
      <c r="E71" s="3"/>
      <c r="F71"/>
      <c r="G71"/>
    </row>
    <row r="72" spans="1:10">
      <c r="A72" s="18" t="s">
        <v>58</v>
      </c>
      <c r="B72" s="18"/>
      <c r="C72" s="18"/>
      <c r="D72" s="18">
        <f t="shared" si="0"/>
        <v>484</v>
      </c>
      <c r="E72" s="3"/>
      <c r="F72"/>
      <c r="G72"/>
    </row>
    <row r="73" spans="1:10">
      <c r="A73" s="18" t="s">
        <v>59</v>
      </c>
      <c r="B73" s="18"/>
      <c r="C73" s="18"/>
      <c r="D73" s="18" t="e">
        <f t="shared" si="0"/>
        <v>#REF!</v>
      </c>
      <c r="E73" s="3"/>
      <c r="F73"/>
      <c r="G73"/>
    </row>
    <row r="74" spans="1:10">
      <c r="A74" s="18" t="s">
        <v>60</v>
      </c>
      <c r="B74" s="18"/>
      <c r="C74" s="18"/>
      <c r="D74" s="18" t="e">
        <f t="shared" si="0"/>
        <v>#REF!</v>
      </c>
      <c r="E74" s="3"/>
      <c r="F74"/>
      <c r="G74"/>
    </row>
    <row r="75" spans="1:10">
      <c r="A75" s="18" t="s">
        <v>61</v>
      </c>
      <c r="B75" s="18"/>
      <c r="C75" s="18"/>
      <c r="D75" s="18" t="e">
        <f t="shared" si="0"/>
        <v>#REF!</v>
      </c>
      <c r="E75" s="3"/>
      <c r="F75"/>
      <c r="G75"/>
      <c r="I75" s="26"/>
      <c r="J75" s="26"/>
    </row>
    <row r="76" spans="1:10">
      <c r="A76" s="13" t="s">
        <v>8</v>
      </c>
      <c r="B76" s="13"/>
      <c r="C76" s="13"/>
      <c r="D76" s="13">
        <f>LOG(D67/D72)</f>
        <v>-0.12854286087712521</v>
      </c>
      <c r="E76" s="3"/>
      <c r="F76"/>
      <c r="G76"/>
      <c r="I76" s="26"/>
      <c r="J76" s="26"/>
    </row>
    <row r="77" spans="1:10">
      <c r="A77" s="13" t="s">
        <v>9</v>
      </c>
      <c r="B77" s="13"/>
      <c r="C77" s="13"/>
      <c r="D77" s="20">
        <f>ROUND(5.7+5.7*D76^2,1)</f>
        <v>5.8</v>
      </c>
      <c r="E77" s="21" t="s">
        <v>29</v>
      </c>
      <c r="F77"/>
      <c r="G77"/>
      <c r="I77" s="14"/>
      <c r="J77" s="14"/>
    </row>
    <row r="78" spans="1:10">
      <c r="A78" s="3" t="s">
        <v>11</v>
      </c>
      <c r="B78" s="3"/>
      <c r="C78" s="3"/>
      <c r="D78" s="3">
        <f>LOG(D67/D68)</f>
        <v>-0.12854286087712521</v>
      </c>
      <c r="E78" s="3"/>
      <c r="F78"/>
      <c r="G78"/>
      <c r="I78" s="14"/>
      <c r="J78" s="14"/>
    </row>
    <row r="79" spans="1:10">
      <c r="A79" s="3" t="s">
        <v>3</v>
      </c>
      <c r="B79" s="3"/>
      <c r="C79" s="3"/>
      <c r="D79" s="25">
        <f>ROUND(5.7+5.7*D78^2,1)</f>
        <v>5.8</v>
      </c>
      <c r="E79" s="21" t="s">
        <v>29</v>
      </c>
      <c r="F79"/>
      <c r="G79"/>
    </row>
    <row r="80" spans="1:10">
      <c r="A80" s="13" t="s">
        <v>20</v>
      </c>
      <c r="B80" s="13"/>
      <c r="C80" s="13"/>
      <c r="D80" s="13">
        <f>LOG(D67/(AVERAGE(D68,D72)))</f>
        <v>-0.12854286087712521</v>
      </c>
      <c r="E80" s="3"/>
      <c r="F80"/>
      <c r="G80"/>
    </row>
    <row r="81" spans="1:7">
      <c r="A81" s="13" t="s">
        <v>4</v>
      </c>
      <c r="B81" s="13"/>
      <c r="C81" s="13"/>
      <c r="D81" s="22">
        <f>ROUND(5.7+14.1*D80+5.7*D80^2,1)</f>
        <v>4</v>
      </c>
      <c r="E81" s="23" t="s">
        <v>30</v>
      </c>
      <c r="F81"/>
      <c r="G81"/>
    </row>
    <row r="82" spans="1:7">
      <c r="A82" s="3" t="s">
        <v>25</v>
      </c>
      <c r="B82" s="3"/>
      <c r="C82" s="3"/>
      <c r="D82" s="3" t="e">
        <f>LOG(D67/D73)</f>
        <v>#REF!</v>
      </c>
      <c r="E82" s="3"/>
      <c r="F82"/>
      <c r="G82"/>
    </row>
    <row r="83" spans="1:7">
      <c r="A83" s="3" t="s">
        <v>22</v>
      </c>
      <c r="B83" s="3"/>
      <c r="C83" s="3"/>
      <c r="D83" s="25" t="e">
        <f>ROUND(5.7+5.7*D82^2,1)</f>
        <v>#REF!</v>
      </c>
      <c r="E83" s="21" t="s">
        <v>29</v>
      </c>
      <c r="F83"/>
      <c r="G83"/>
    </row>
    <row r="84" spans="1:7">
      <c r="A84" s="13" t="s">
        <v>21</v>
      </c>
      <c r="B84" s="13"/>
      <c r="C84" s="13"/>
      <c r="D84" s="13" t="e">
        <f>LOG(D67/D69)</f>
        <v>#REF!</v>
      </c>
      <c r="E84" s="3"/>
      <c r="F84"/>
      <c r="G84"/>
    </row>
    <row r="85" spans="1:7">
      <c r="A85" s="13" t="s">
        <v>26</v>
      </c>
      <c r="B85" s="13"/>
      <c r="C85" s="13"/>
      <c r="D85" s="20" t="e">
        <f>5.7+5.7*D84^2</f>
        <v>#REF!</v>
      </c>
      <c r="E85" s="21" t="s">
        <v>29</v>
      </c>
      <c r="F85"/>
      <c r="G85"/>
    </row>
    <row r="86" spans="1:7">
      <c r="A86" s="14" t="s">
        <v>27</v>
      </c>
      <c r="D86" s="14" t="e">
        <f>LOG(D67/(AVERAGE(D69,D73)))</f>
        <v>#REF!</v>
      </c>
      <c r="E86" s="3"/>
      <c r="F86"/>
      <c r="G86"/>
    </row>
    <row r="87" spans="1:7">
      <c r="A87" s="14" t="s">
        <v>28</v>
      </c>
      <c r="D87" s="24" t="e">
        <f>ROUND(5.7+14.1*D86+5.7*D86^2,1)</f>
        <v>#REF!</v>
      </c>
      <c r="E87" s="23" t="s">
        <v>30</v>
      </c>
      <c r="F87"/>
      <c r="G87"/>
    </row>
    <row r="88" spans="1:7">
      <c r="A88" s="13" t="s">
        <v>31</v>
      </c>
      <c r="B88" s="13"/>
      <c r="C88" s="13"/>
      <c r="D88" s="13" t="e">
        <f>LOG(D67/D74)</f>
        <v>#REF!</v>
      </c>
      <c r="E88" s="3"/>
      <c r="F88"/>
      <c r="G88"/>
    </row>
    <row r="89" spans="1:7">
      <c r="A89" s="13" t="s">
        <v>32</v>
      </c>
      <c r="B89" s="13"/>
      <c r="C89" s="13"/>
      <c r="D89" s="20" t="e">
        <f>ROUND(5.7+5.7*D88^2,1)</f>
        <v>#REF!</v>
      </c>
      <c r="E89" s="21" t="s">
        <v>29</v>
      </c>
      <c r="F89"/>
      <c r="G89"/>
    </row>
    <row r="90" spans="1:7">
      <c r="A90" s="14" t="s">
        <v>33</v>
      </c>
      <c r="D90" s="14" t="e">
        <f>LOG(D67/D70)</f>
        <v>#REF!</v>
      </c>
      <c r="F90"/>
      <c r="G90"/>
    </row>
    <row r="91" spans="1:7">
      <c r="A91" s="14" t="s">
        <v>34</v>
      </c>
      <c r="D91" s="25" t="e">
        <f>ROUND(5.7+5.7*D90^2,1)</f>
        <v>#REF!</v>
      </c>
      <c r="E91" s="25" t="s">
        <v>29</v>
      </c>
      <c r="F91"/>
      <c r="G91"/>
    </row>
    <row r="92" spans="1:7">
      <c r="A92" s="13" t="s">
        <v>35</v>
      </c>
      <c r="B92" s="13"/>
      <c r="C92" s="13"/>
      <c r="D92" s="13" t="e">
        <f>LOG(D67/(AVERAGE(D70,D74)))</f>
        <v>#REF!</v>
      </c>
      <c r="E92" s="3"/>
      <c r="F92"/>
      <c r="G92"/>
    </row>
    <row r="93" spans="1:7">
      <c r="A93" s="13" t="s">
        <v>36</v>
      </c>
      <c r="B93" s="13"/>
      <c r="C93" s="13"/>
      <c r="D93" s="22" t="e">
        <f>ROUND(5.7+14.1*D92+5.7*D92^2,1)</f>
        <v>#REF!</v>
      </c>
      <c r="E93" s="23" t="s">
        <v>30</v>
      </c>
      <c r="F93"/>
      <c r="G93"/>
    </row>
    <row r="94" spans="1:7">
      <c r="A94" s="14" t="s">
        <v>37</v>
      </c>
      <c r="D94" s="14" t="e">
        <f>LOG(D67/D75)</f>
        <v>#REF!</v>
      </c>
      <c r="E94" s="3"/>
      <c r="F94"/>
      <c r="G94"/>
    </row>
    <row r="95" spans="1:7">
      <c r="A95" s="14" t="s">
        <v>38</v>
      </c>
      <c r="D95" s="25" t="e">
        <f>ROUND(5.7+5.7*D94^2,1)</f>
        <v>#REF!</v>
      </c>
      <c r="E95" s="21" t="s">
        <v>29</v>
      </c>
      <c r="F95"/>
      <c r="G95"/>
    </row>
    <row r="96" spans="1:7">
      <c r="A96" s="13" t="s">
        <v>39</v>
      </c>
      <c r="B96" s="13"/>
      <c r="C96" s="13"/>
      <c r="D96" s="13" t="e">
        <f>LOG(D67/D71)</f>
        <v>#REF!</v>
      </c>
      <c r="F96"/>
      <c r="G96"/>
    </row>
    <row r="97" spans="1:7">
      <c r="A97" s="13" t="s">
        <v>40</v>
      </c>
      <c r="B97" s="13"/>
      <c r="C97" s="13"/>
      <c r="D97" s="20" t="e">
        <f>ROUND(5.7+5.7*D96^2,1)</f>
        <v>#REF!</v>
      </c>
      <c r="E97" s="25" t="s">
        <v>29</v>
      </c>
      <c r="F97"/>
      <c r="G97"/>
    </row>
    <row r="98" spans="1:7">
      <c r="A98" s="14" t="s">
        <v>41</v>
      </c>
      <c r="D98" s="14" t="e">
        <f>LOG(D67/(AVERAGE(D71,D75)))</f>
        <v>#REF!</v>
      </c>
      <c r="E98" s="3"/>
      <c r="F98"/>
      <c r="G98"/>
    </row>
    <row r="99" spans="1:7">
      <c r="A99" s="14" t="s">
        <v>42</v>
      </c>
      <c r="D99" s="24" t="e">
        <f>ROUND(5.7+14.1*D98+5.7*D98^2,1)</f>
        <v>#REF!</v>
      </c>
      <c r="E99" s="23" t="s">
        <v>30</v>
      </c>
      <c r="F99"/>
      <c r="G99"/>
    </row>
    <row r="100" spans="1:7">
      <c r="A100" s="3"/>
      <c r="B100" s="3"/>
      <c r="C100" s="3"/>
      <c r="D100" s="3"/>
      <c r="E100" s="3"/>
      <c r="F100"/>
      <c r="G100"/>
    </row>
    <row r="101" spans="1:7">
      <c r="A101" s="3"/>
      <c r="B101" s="3"/>
      <c r="C101" s="3"/>
      <c r="D101" s="3"/>
      <c r="E101" s="3"/>
      <c r="F101"/>
      <c r="G101"/>
    </row>
    <row r="102" spans="1:7">
      <c r="A102" s="12" t="s">
        <v>50</v>
      </c>
      <c r="B102" s="12"/>
      <c r="C102" s="12"/>
      <c r="D102" s="3"/>
      <c r="E102" s="3"/>
      <c r="F102"/>
      <c r="G102"/>
    </row>
    <row r="103" spans="1:7">
      <c r="A103" s="17" t="s">
        <v>10</v>
      </c>
      <c r="B103" s="17"/>
      <c r="C103" s="17"/>
      <c r="D103" s="17">
        <v>3</v>
      </c>
      <c r="E103" s="3"/>
      <c r="F103"/>
      <c r="G103"/>
    </row>
    <row r="104" spans="1:7">
      <c r="A104" s="18" t="s">
        <v>52</v>
      </c>
      <c r="B104" s="18"/>
      <c r="C104" s="18"/>
      <c r="D104" s="18">
        <f t="shared" ref="D104:D112" si="1">D67</f>
        <v>360</v>
      </c>
      <c r="E104" s="3"/>
      <c r="F104"/>
      <c r="G104"/>
    </row>
    <row r="105" spans="1:7">
      <c r="A105" s="19" t="s">
        <v>54</v>
      </c>
      <c r="B105" s="19"/>
      <c r="C105" s="19"/>
      <c r="D105" s="19">
        <f t="shared" si="1"/>
        <v>484</v>
      </c>
      <c r="E105" s="3"/>
      <c r="F105"/>
      <c r="G105"/>
    </row>
    <row r="106" spans="1:7">
      <c r="A106" s="19" t="s">
        <v>55</v>
      </c>
      <c r="B106" s="19"/>
      <c r="C106" s="19"/>
      <c r="D106" s="19" t="e">
        <f t="shared" si="1"/>
        <v>#REF!</v>
      </c>
      <c r="E106" s="3"/>
      <c r="F106"/>
      <c r="G106"/>
    </row>
    <row r="107" spans="1:7">
      <c r="A107" s="19" t="s">
        <v>56</v>
      </c>
      <c r="B107" s="19"/>
      <c r="C107" s="19"/>
      <c r="D107" s="19" t="e">
        <f t="shared" si="1"/>
        <v>#REF!</v>
      </c>
      <c r="E107" s="3"/>
      <c r="F107"/>
      <c r="G107"/>
    </row>
    <row r="108" spans="1:7">
      <c r="A108" s="19" t="s">
        <v>57</v>
      </c>
      <c r="B108" s="19"/>
      <c r="C108" s="19"/>
      <c r="D108" s="19" t="e">
        <f t="shared" si="1"/>
        <v>#REF!</v>
      </c>
      <c r="E108" s="3"/>
      <c r="F108"/>
      <c r="G108"/>
    </row>
    <row r="109" spans="1:7">
      <c r="A109" s="18" t="s">
        <v>58</v>
      </c>
      <c r="B109" s="18"/>
      <c r="C109" s="18"/>
      <c r="D109" s="18">
        <f t="shared" si="1"/>
        <v>484</v>
      </c>
      <c r="E109" s="3"/>
      <c r="F109"/>
      <c r="G109"/>
    </row>
    <row r="110" spans="1:7">
      <c r="A110" s="18" t="s">
        <v>59</v>
      </c>
      <c r="B110" s="18"/>
      <c r="C110" s="18"/>
      <c r="D110" s="18" t="e">
        <f t="shared" si="1"/>
        <v>#REF!</v>
      </c>
      <c r="E110" s="3"/>
      <c r="F110"/>
      <c r="G110"/>
    </row>
    <row r="111" spans="1:7">
      <c r="A111" s="18" t="s">
        <v>60</v>
      </c>
      <c r="B111" s="18"/>
      <c r="C111" s="18"/>
      <c r="D111" s="18" t="e">
        <f t="shared" si="1"/>
        <v>#REF!</v>
      </c>
      <c r="E111" s="3"/>
      <c r="F111"/>
      <c r="G111"/>
    </row>
    <row r="112" spans="1:7">
      <c r="A112" s="18" t="s">
        <v>61</v>
      </c>
      <c r="B112" s="18"/>
      <c r="C112" s="18"/>
      <c r="D112" s="18" t="e">
        <f t="shared" si="1"/>
        <v>#REF!</v>
      </c>
      <c r="E112" s="3"/>
      <c r="F112"/>
      <c r="G112"/>
    </row>
    <row r="113" spans="1:7">
      <c r="A113" s="13" t="s">
        <v>8</v>
      </c>
      <c r="B113" s="13"/>
      <c r="C113" s="13"/>
      <c r="D113" s="13">
        <f>LOG(D104/D109)</f>
        <v>-0.12854286087712521</v>
      </c>
      <c r="E113" s="3"/>
      <c r="F113"/>
      <c r="G113"/>
    </row>
    <row r="114" spans="1:7">
      <c r="A114" s="13" t="s">
        <v>9</v>
      </c>
      <c r="B114" s="13"/>
      <c r="C114" s="13"/>
      <c r="D114" s="20">
        <f>ROUND(5.7+5.7*D113^2,1)</f>
        <v>5.8</v>
      </c>
      <c r="E114" s="21" t="s">
        <v>29</v>
      </c>
      <c r="F114"/>
      <c r="G114"/>
    </row>
    <row r="115" spans="1:7">
      <c r="A115" s="3" t="s">
        <v>11</v>
      </c>
      <c r="B115" s="3"/>
      <c r="C115" s="3"/>
      <c r="D115" s="3">
        <f>LOG(D109/AVERAGE(D104,D105))</f>
        <v>5.9532910682738638E-2</v>
      </c>
      <c r="E115" s="3"/>
      <c r="F115"/>
      <c r="G115"/>
    </row>
    <row r="116" spans="1:7">
      <c r="A116" s="3" t="s">
        <v>3</v>
      </c>
      <c r="B116" s="3"/>
      <c r="C116" s="3"/>
      <c r="D116" s="24">
        <f>ROUND(5.7+14.1*D115+5.7*D115^2,1)</f>
        <v>6.6</v>
      </c>
      <c r="E116" s="23" t="s">
        <v>30</v>
      </c>
      <c r="F116"/>
      <c r="G116"/>
    </row>
    <row r="117" spans="1:7">
      <c r="A117" s="13" t="s">
        <v>20</v>
      </c>
      <c r="B117" s="13"/>
      <c r="C117" s="13"/>
      <c r="D117" s="13">
        <f>LOG(D105/D109)</f>
        <v>0</v>
      </c>
      <c r="E117" s="3"/>
      <c r="F117"/>
      <c r="G117"/>
    </row>
    <row r="118" spans="1:7">
      <c r="A118" s="13" t="s">
        <v>4</v>
      </c>
      <c r="B118" s="13"/>
      <c r="C118" s="13"/>
      <c r="D118" s="20">
        <f>ROUND(5.7+5.7*D117^2,1)</f>
        <v>5.7</v>
      </c>
      <c r="E118" s="21" t="s">
        <v>29</v>
      </c>
      <c r="F118"/>
      <c r="G118"/>
    </row>
    <row r="119" spans="1:7">
      <c r="A119" s="3" t="s">
        <v>25</v>
      </c>
      <c r="B119" s="3"/>
      <c r="C119" s="3"/>
      <c r="D119" s="3" t="e">
        <f>LOG(D104/D110)</f>
        <v>#REF!</v>
      </c>
      <c r="E119" s="3"/>
      <c r="F119"/>
      <c r="G119"/>
    </row>
    <row r="120" spans="1:7">
      <c r="A120" s="3" t="s">
        <v>22</v>
      </c>
      <c r="B120" s="3"/>
      <c r="C120" s="3"/>
      <c r="D120" s="25" t="e">
        <f>ROUND(5.7+5.7*D119^2,1)</f>
        <v>#REF!</v>
      </c>
      <c r="E120" s="21" t="s">
        <v>29</v>
      </c>
      <c r="F120"/>
      <c r="G120"/>
    </row>
    <row r="121" spans="1:7">
      <c r="A121" s="13" t="s">
        <v>21</v>
      </c>
      <c r="B121" s="13"/>
      <c r="C121" s="13"/>
      <c r="D121" s="13" t="e">
        <f>LOG(D110/AVERAGE(D104,D106))</f>
        <v>#REF!</v>
      </c>
      <c r="E121" s="3"/>
      <c r="F121"/>
      <c r="G121"/>
    </row>
    <row r="122" spans="1:7">
      <c r="A122" s="13" t="s">
        <v>26</v>
      </c>
      <c r="B122" s="13"/>
      <c r="C122" s="13"/>
      <c r="D122" s="22" t="e">
        <f>ROUND(5.7+14.1*D121+5.7*D121^2,1)</f>
        <v>#REF!</v>
      </c>
      <c r="E122" s="23" t="s">
        <v>30</v>
      </c>
      <c r="F122"/>
      <c r="G122"/>
    </row>
    <row r="123" spans="1:7">
      <c r="A123" s="14" t="s">
        <v>27</v>
      </c>
      <c r="D123" s="14" t="e">
        <f>LOG(D106/D110)</f>
        <v>#REF!</v>
      </c>
      <c r="E123" s="3"/>
      <c r="F123"/>
      <c r="G123"/>
    </row>
    <row r="124" spans="1:7">
      <c r="A124" s="14" t="s">
        <v>28</v>
      </c>
      <c r="D124" s="25" t="e">
        <f>ROUND(5.7+5.7*D123^2,1)</f>
        <v>#REF!</v>
      </c>
      <c r="E124" s="21" t="s">
        <v>29</v>
      </c>
      <c r="F124"/>
      <c r="G124"/>
    </row>
    <row r="125" spans="1:7">
      <c r="A125" s="13" t="s">
        <v>31</v>
      </c>
      <c r="B125" s="13"/>
      <c r="C125" s="13"/>
      <c r="D125" s="13" t="e">
        <f>LOG(D104/D111)</f>
        <v>#REF!</v>
      </c>
      <c r="E125" s="3"/>
      <c r="F125"/>
      <c r="G125"/>
    </row>
    <row r="126" spans="1:7">
      <c r="A126" s="13" t="s">
        <v>32</v>
      </c>
      <c r="B126" s="13"/>
      <c r="C126" s="13"/>
      <c r="D126" s="20" t="e">
        <f>ROUND(5.7+5.7*D125^2,1)</f>
        <v>#REF!</v>
      </c>
      <c r="E126" s="21" t="s">
        <v>29</v>
      </c>
      <c r="F126"/>
      <c r="G126"/>
    </row>
    <row r="127" spans="1:7">
      <c r="A127" s="14" t="s">
        <v>33</v>
      </c>
      <c r="D127" s="14" t="e">
        <f>LOG(D111/AVERAGE(D104,D107))</f>
        <v>#REF!</v>
      </c>
      <c r="F127"/>
      <c r="G127"/>
    </row>
    <row r="128" spans="1:7">
      <c r="A128" s="14" t="s">
        <v>34</v>
      </c>
      <c r="D128" s="24" t="e">
        <f>ROUND(5.7+14.1*D127+5.7*D127^2,1)</f>
        <v>#REF!</v>
      </c>
      <c r="E128" s="24" t="s">
        <v>30</v>
      </c>
      <c r="F128"/>
      <c r="G128"/>
    </row>
    <row r="129" spans="1:7">
      <c r="A129" s="13" t="s">
        <v>35</v>
      </c>
      <c r="B129" s="13"/>
      <c r="C129" s="13"/>
      <c r="D129" s="13" t="e">
        <f>LOG(D107/D111)</f>
        <v>#REF!</v>
      </c>
      <c r="E129" s="3"/>
      <c r="F129"/>
      <c r="G129"/>
    </row>
    <row r="130" spans="1:7">
      <c r="A130" s="13" t="s">
        <v>36</v>
      </c>
      <c r="B130" s="13"/>
      <c r="C130" s="13"/>
      <c r="D130" s="20" t="e">
        <f>ROUND(5.7+5.7*D129^2,1)</f>
        <v>#REF!</v>
      </c>
      <c r="E130" s="21" t="s">
        <v>29</v>
      </c>
      <c r="F130"/>
      <c r="G130"/>
    </row>
    <row r="131" spans="1:7">
      <c r="A131" s="14" t="s">
        <v>37</v>
      </c>
      <c r="D131" s="14" t="e">
        <f>LOG(D104/D112)</f>
        <v>#REF!</v>
      </c>
      <c r="E131" s="3"/>
      <c r="F131"/>
      <c r="G131"/>
    </row>
    <row r="132" spans="1:7">
      <c r="A132" s="14" t="s">
        <v>38</v>
      </c>
      <c r="D132" s="25" t="e">
        <f>ROUND(5.7+5.7*D131^2,1)</f>
        <v>#REF!</v>
      </c>
      <c r="E132" s="21" t="s">
        <v>29</v>
      </c>
      <c r="F132"/>
      <c r="G132"/>
    </row>
    <row r="133" spans="1:7">
      <c r="A133" s="13" t="s">
        <v>39</v>
      </c>
      <c r="B133" s="13"/>
      <c r="C133" s="13"/>
      <c r="D133" s="13" t="e">
        <f>LOG(D112/AVERAGE(D104,D108))</f>
        <v>#REF!</v>
      </c>
      <c r="F133"/>
      <c r="G133"/>
    </row>
    <row r="134" spans="1:7">
      <c r="A134" s="13" t="s">
        <v>40</v>
      </c>
      <c r="B134" s="13"/>
      <c r="C134" s="13"/>
      <c r="D134" s="22" t="e">
        <f>ROUND(5.7+14.1*D133+5.7*D133^2,1)</f>
        <v>#REF!</v>
      </c>
      <c r="E134" s="24" t="s">
        <v>30</v>
      </c>
      <c r="F134"/>
      <c r="G134"/>
    </row>
    <row r="135" spans="1:7">
      <c r="A135" s="14" t="s">
        <v>41</v>
      </c>
      <c r="D135" s="14" t="e">
        <f>LOG(D108/D112)</f>
        <v>#REF!</v>
      </c>
      <c r="E135" s="3"/>
      <c r="F135"/>
      <c r="G135"/>
    </row>
    <row r="136" spans="1:7">
      <c r="A136" s="14" t="s">
        <v>42</v>
      </c>
      <c r="D136" s="25" t="e">
        <f>ROUND(5.7+5.7*D135^2,1)</f>
        <v>#REF!</v>
      </c>
      <c r="E136" s="21" t="s">
        <v>29</v>
      </c>
      <c r="F136"/>
      <c r="G136"/>
    </row>
    <row r="137" spans="1:7">
      <c r="A137" s="3"/>
      <c r="B137" s="3"/>
      <c r="C137" s="3"/>
      <c r="D137" s="3"/>
      <c r="E137" s="3"/>
      <c r="F137"/>
      <c r="G137"/>
    </row>
    <row r="138" spans="1:7">
      <c r="A138" s="3"/>
      <c r="B138" s="3"/>
      <c r="C138" s="3"/>
      <c r="D138" s="3"/>
      <c r="E138" s="3"/>
      <c r="F138"/>
      <c r="G138"/>
    </row>
    <row r="139" spans="1:7">
      <c r="A139" s="12" t="s">
        <v>50</v>
      </c>
      <c r="B139" s="12"/>
      <c r="C139" s="12"/>
      <c r="D139" s="3"/>
      <c r="E139" s="3"/>
      <c r="F139"/>
      <c r="G139"/>
    </row>
    <row r="140" spans="1:7">
      <c r="A140" s="17" t="s">
        <v>10</v>
      </c>
      <c r="B140" s="17"/>
      <c r="C140" s="17"/>
      <c r="D140" s="17">
        <v>4</v>
      </c>
      <c r="E140" s="3"/>
      <c r="F140"/>
      <c r="G140"/>
    </row>
    <row r="141" spans="1:7">
      <c r="A141" s="18" t="s">
        <v>52</v>
      </c>
      <c r="B141" s="18"/>
      <c r="C141" s="18"/>
      <c r="D141" s="18">
        <f t="shared" ref="D141:D149" si="2">D104</f>
        <v>360</v>
      </c>
      <c r="E141" s="3"/>
      <c r="F141"/>
      <c r="G141"/>
    </row>
    <row r="142" spans="1:7">
      <c r="A142" s="19" t="s">
        <v>54</v>
      </c>
      <c r="B142" s="19"/>
      <c r="C142" s="19"/>
      <c r="D142" s="19">
        <f t="shared" si="2"/>
        <v>484</v>
      </c>
      <c r="E142" s="3"/>
      <c r="F142"/>
      <c r="G142"/>
    </row>
    <row r="143" spans="1:7">
      <c r="A143" s="19" t="s">
        <v>55</v>
      </c>
      <c r="B143" s="19"/>
      <c r="C143" s="19"/>
      <c r="D143" s="19" t="e">
        <f t="shared" si="2"/>
        <v>#REF!</v>
      </c>
      <c r="E143" s="3"/>
      <c r="F143"/>
      <c r="G143"/>
    </row>
    <row r="144" spans="1:7">
      <c r="A144" s="19" t="s">
        <v>56</v>
      </c>
      <c r="B144" s="19"/>
      <c r="C144" s="19"/>
      <c r="D144" s="19" t="e">
        <f t="shared" si="2"/>
        <v>#REF!</v>
      </c>
      <c r="E144" s="3"/>
      <c r="F144"/>
      <c r="G144"/>
    </row>
    <row r="145" spans="1:7">
      <c r="A145" s="19" t="s">
        <v>57</v>
      </c>
      <c r="B145" s="19"/>
      <c r="C145" s="19"/>
      <c r="D145" s="19" t="e">
        <f t="shared" si="2"/>
        <v>#REF!</v>
      </c>
      <c r="E145" s="3"/>
      <c r="F145"/>
      <c r="G145"/>
    </row>
    <row r="146" spans="1:7">
      <c r="A146" s="18" t="s">
        <v>58</v>
      </c>
      <c r="B146" s="18"/>
      <c r="C146" s="18"/>
      <c r="D146" s="18">
        <f t="shared" si="2"/>
        <v>484</v>
      </c>
      <c r="E146" s="3"/>
      <c r="F146"/>
      <c r="G146"/>
    </row>
    <row r="147" spans="1:7">
      <c r="A147" s="18" t="s">
        <v>59</v>
      </c>
      <c r="B147" s="18"/>
      <c r="C147" s="18"/>
      <c r="D147" s="18" t="e">
        <f t="shared" si="2"/>
        <v>#REF!</v>
      </c>
      <c r="E147" s="3"/>
      <c r="F147"/>
      <c r="G147"/>
    </row>
    <row r="148" spans="1:7">
      <c r="A148" s="18" t="s">
        <v>60</v>
      </c>
      <c r="B148" s="18"/>
      <c r="C148" s="18"/>
      <c r="D148" s="18" t="e">
        <f t="shared" si="2"/>
        <v>#REF!</v>
      </c>
      <c r="E148" s="3"/>
      <c r="F148"/>
      <c r="G148"/>
    </row>
    <row r="149" spans="1:7">
      <c r="A149" s="18" t="s">
        <v>61</v>
      </c>
      <c r="B149" s="18"/>
      <c r="C149" s="18"/>
      <c r="D149" s="18" t="e">
        <f t="shared" si="2"/>
        <v>#REF!</v>
      </c>
      <c r="E149" s="3"/>
      <c r="F149"/>
      <c r="G149"/>
    </row>
    <row r="150" spans="1:7">
      <c r="A150" s="13" t="s">
        <v>8</v>
      </c>
      <c r="B150" s="13"/>
      <c r="C150" s="13"/>
      <c r="D150" s="13">
        <f>LOG(D142/AVERAGE(D141,D146))</f>
        <v>5.9532910682738638E-2</v>
      </c>
      <c r="E150" s="3"/>
      <c r="F150"/>
      <c r="G150"/>
    </row>
    <row r="151" spans="1:7">
      <c r="A151" s="13" t="s">
        <v>9</v>
      </c>
      <c r="B151" s="13"/>
      <c r="C151" s="13"/>
      <c r="D151" s="22">
        <f>ROUND(5.7+14.1*D150+5.7*D150^2,1)</f>
        <v>6.6</v>
      </c>
      <c r="E151" s="23" t="s">
        <v>30</v>
      </c>
      <c r="F151"/>
      <c r="G151"/>
    </row>
    <row r="152" spans="1:7">
      <c r="A152" s="3" t="s">
        <v>11</v>
      </c>
      <c r="B152" s="3"/>
      <c r="C152" s="3"/>
      <c r="D152" s="3">
        <f>LOG(D141/D142)</f>
        <v>-0.12854286087712521</v>
      </c>
      <c r="E152" s="3"/>
      <c r="F152"/>
      <c r="G152"/>
    </row>
    <row r="153" spans="1:7">
      <c r="A153" s="3" t="s">
        <v>3</v>
      </c>
      <c r="B153" s="3"/>
      <c r="C153" s="3"/>
      <c r="D153" s="25">
        <f>ROUND(5.7+5.7*D152^2,1)</f>
        <v>5.8</v>
      </c>
      <c r="E153" s="21" t="s">
        <v>29</v>
      </c>
      <c r="F153"/>
      <c r="G153"/>
    </row>
    <row r="154" spans="1:7">
      <c r="A154" s="13" t="s">
        <v>20</v>
      </c>
      <c r="B154" s="13"/>
      <c r="C154" s="13"/>
      <c r="D154" s="13">
        <f>LOG(D142/D146)</f>
        <v>0</v>
      </c>
      <c r="E154" s="3"/>
      <c r="F154"/>
      <c r="G154"/>
    </row>
    <row r="155" spans="1:7">
      <c r="A155" s="13" t="s">
        <v>4</v>
      </c>
      <c r="B155" s="13"/>
      <c r="C155" s="13"/>
      <c r="D155" s="20">
        <f>ROUND(5.7+5.7*D154^2,1)</f>
        <v>5.7</v>
      </c>
      <c r="E155" s="21" t="s">
        <v>29</v>
      </c>
      <c r="F155"/>
      <c r="G155"/>
    </row>
    <row r="156" spans="1:7">
      <c r="A156" s="3" t="s">
        <v>25</v>
      </c>
      <c r="B156" s="3"/>
      <c r="C156" s="3"/>
      <c r="D156" s="3" t="e">
        <f>LOG(D143/AVERAGE(D141,D147))</f>
        <v>#REF!</v>
      </c>
      <c r="E156" s="3"/>
      <c r="F156"/>
      <c r="G156"/>
    </row>
    <row r="157" spans="1:7">
      <c r="A157" s="3" t="s">
        <v>22</v>
      </c>
      <c r="B157" s="3"/>
      <c r="C157" s="3"/>
      <c r="D157" s="24" t="e">
        <f>ROUND(5.7+14.1*D156+5.7*D156^2,1)</f>
        <v>#REF!</v>
      </c>
      <c r="E157" s="23" t="s">
        <v>30</v>
      </c>
      <c r="F157"/>
      <c r="G157"/>
    </row>
    <row r="158" spans="1:7">
      <c r="A158" s="13" t="s">
        <v>21</v>
      </c>
      <c r="B158" s="13"/>
      <c r="C158" s="13"/>
      <c r="D158" s="13" t="e">
        <f>LOG(D141/D143)</f>
        <v>#REF!</v>
      </c>
      <c r="E158" s="3"/>
      <c r="F158"/>
      <c r="G158"/>
    </row>
    <row r="159" spans="1:7">
      <c r="A159" s="13" t="s">
        <v>26</v>
      </c>
      <c r="B159" s="13"/>
      <c r="C159" s="13"/>
      <c r="D159" s="20" t="e">
        <f>ROUND(5.7+5.7*D158^2,1)</f>
        <v>#REF!</v>
      </c>
      <c r="E159" s="21" t="s">
        <v>29</v>
      </c>
      <c r="F159"/>
      <c r="G159"/>
    </row>
    <row r="160" spans="1:7">
      <c r="A160" s="14" t="s">
        <v>27</v>
      </c>
      <c r="D160" s="3" t="e">
        <f>LOG(D143/D147)</f>
        <v>#REF!</v>
      </c>
      <c r="E160" s="3"/>
      <c r="F160"/>
      <c r="G160"/>
    </row>
    <row r="161" spans="1:7">
      <c r="A161" s="14" t="s">
        <v>28</v>
      </c>
      <c r="D161" s="25" t="e">
        <f>ROUND(5.7+5.7*D160^2,1)</f>
        <v>#REF!</v>
      </c>
      <c r="E161" s="21" t="s">
        <v>29</v>
      </c>
      <c r="F161"/>
      <c r="G161"/>
    </row>
    <row r="162" spans="1:7">
      <c r="A162" s="13" t="s">
        <v>31</v>
      </c>
      <c r="B162" s="13"/>
      <c r="C162" s="13"/>
      <c r="D162" s="13" t="e">
        <f>LOG(D144/AVERAGE(D141,D148))</f>
        <v>#REF!</v>
      </c>
      <c r="E162" s="3"/>
      <c r="F162"/>
      <c r="G162"/>
    </row>
    <row r="163" spans="1:7">
      <c r="A163" s="13" t="s">
        <v>32</v>
      </c>
      <c r="B163" s="13"/>
      <c r="C163" s="13"/>
      <c r="D163" s="22" t="e">
        <f>ROUND(5.7+14.1*D162+5.7*D162^2,1)</f>
        <v>#REF!</v>
      </c>
      <c r="E163" s="23" t="s">
        <v>30</v>
      </c>
      <c r="F163"/>
      <c r="G163"/>
    </row>
    <row r="164" spans="1:7">
      <c r="A164" s="14" t="s">
        <v>33</v>
      </c>
      <c r="D164" s="3" t="e">
        <f>LOG(D141/D144)</f>
        <v>#REF!</v>
      </c>
      <c r="F164"/>
      <c r="G164"/>
    </row>
    <row r="165" spans="1:7">
      <c r="A165" s="14" t="s">
        <v>34</v>
      </c>
      <c r="D165" s="25" t="e">
        <f>ROUND(5.7+5.7*D164^2,1)</f>
        <v>#REF!</v>
      </c>
      <c r="E165" s="21" t="s">
        <v>29</v>
      </c>
      <c r="F165"/>
      <c r="G165"/>
    </row>
    <row r="166" spans="1:7">
      <c r="A166" s="13" t="s">
        <v>35</v>
      </c>
      <c r="B166" s="13"/>
      <c r="C166" s="13"/>
      <c r="D166" s="13" t="e">
        <f>LOG(D144/D148)</f>
        <v>#REF!</v>
      </c>
      <c r="E166" s="3"/>
      <c r="F166"/>
      <c r="G166"/>
    </row>
    <row r="167" spans="1:7">
      <c r="A167" s="13" t="s">
        <v>36</v>
      </c>
      <c r="B167" s="13"/>
      <c r="C167" s="13"/>
      <c r="D167" s="20" t="e">
        <f>ROUND(5.7+5.7*D166^2,1)</f>
        <v>#REF!</v>
      </c>
      <c r="E167" s="21" t="s">
        <v>29</v>
      </c>
      <c r="F167"/>
      <c r="G167"/>
    </row>
    <row r="168" spans="1:7">
      <c r="A168" s="14" t="s">
        <v>37</v>
      </c>
      <c r="D168" s="3" t="e">
        <f>LOG(D145/AVERAGE(D141,D149))</f>
        <v>#REF!</v>
      </c>
      <c r="E168" s="3"/>
      <c r="F168"/>
      <c r="G168"/>
    </row>
    <row r="169" spans="1:7">
      <c r="A169" s="14" t="s">
        <v>38</v>
      </c>
      <c r="D169" s="24" t="e">
        <f>ROUND(5.7+14.1*D168+5.7*D168^2,1)</f>
        <v>#REF!</v>
      </c>
      <c r="E169" s="23" t="s">
        <v>30</v>
      </c>
      <c r="F169"/>
      <c r="G169"/>
    </row>
    <row r="170" spans="1:7">
      <c r="A170" s="13" t="s">
        <v>39</v>
      </c>
      <c r="B170" s="13"/>
      <c r="C170" s="13"/>
      <c r="D170" s="13" t="e">
        <f>LOG(D141/D145)</f>
        <v>#REF!</v>
      </c>
      <c r="F170"/>
      <c r="G170"/>
    </row>
    <row r="171" spans="1:7">
      <c r="A171" s="13" t="s">
        <v>40</v>
      </c>
      <c r="B171" s="13"/>
      <c r="C171" s="13"/>
      <c r="D171" s="20" t="e">
        <f>ROUND(5.7+5.7*D170^2,1)</f>
        <v>#REF!</v>
      </c>
      <c r="E171" s="21" t="s">
        <v>29</v>
      </c>
      <c r="F171"/>
      <c r="G171"/>
    </row>
    <row r="172" spans="1:7">
      <c r="A172" s="14" t="s">
        <v>41</v>
      </c>
      <c r="D172" s="3" t="e">
        <f>LOG(D145/D149)</f>
        <v>#REF!</v>
      </c>
      <c r="E172" s="3"/>
      <c r="F172"/>
      <c r="G172"/>
    </row>
    <row r="173" spans="1:7">
      <c r="A173" s="14" t="s">
        <v>42</v>
      </c>
      <c r="D173" s="25" t="e">
        <f>ROUND(5.7+5.7*D172^2,1)</f>
        <v>#REF!</v>
      </c>
      <c r="E173" s="21" t="s">
        <v>29</v>
      </c>
      <c r="F173"/>
      <c r="G173"/>
    </row>
    <row r="174" spans="1:7">
      <c r="A174" s="3"/>
      <c r="B174" s="3"/>
      <c r="C174" s="3"/>
      <c r="D174" s="3"/>
      <c r="E174" s="3"/>
      <c r="F174"/>
      <c r="G174"/>
    </row>
    <row r="175" spans="1:7">
      <c r="A175" s="3"/>
      <c r="B175" s="3"/>
      <c r="C175" s="3"/>
      <c r="D175" s="3"/>
      <c r="E175" s="3"/>
      <c r="F175"/>
      <c r="G175"/>
    </row>
    <row r="176" spans="1:7">
      <c r="A176" s="12" t="s">
        <v>63</v>
      </c>
      <c r="B176" s="12"/>
      <c r="C176" s="12"/>
      <c r="D176" s="3"/>
      <c r="E176" s="3"/>
      <c r="F176"/>
      <c r="G176"/>
    </row>
    <row r="177" spans="1:7">
      <c r="A177" s="17" t="s">
        <v>10</v>
      </c>
      <c r="B177" s="17"/>
      <c r="C177" s="17"/>
      <c r="D177" s="17">
        <v>5</v>
      </c>
      <c r="E177" s="3"/>
      <c r="F177"/>
      <c r="G177"/>
    </row>
    <row r="178" spans="1:7">
      <c r="A178" s="18" t="s">
        <v>52</v>
      </c>
      <c r="B178" s="18"/>
      <c r="C178" s="18"/>
      <c r="D178" s="18">
        <f t="shared" ref="D178:D186" si="3">D141</f>
        <v>360</v>
      </c>
      <c r="E178" s="3"/>
      <c r="F178"/>
      <c r="G178"/>
    </row>
    <row r="179" spans="1:7">
      <c r="A179" s="19" t="s">
        <v>54</v>
      </c>
      <c r="B179" s="19"/>
      <c r="C179" s="19"/>
      <c r="D179" s="19">
        <f t="shared" si="3"/>
        <v>484</v>
      </c>
      <c r="E179" s="3"/>
      <c r="F179"/>
      <c r="G179"/>
    </row>
    <row r="180" spans="1:7">
      <c r="A180" s="19" t="s">
        <v>55</v>
      </c>
      <c r="B180" s="19"/>
      <c r="C180" s="19"/>
      <c r="D180" s="19" t="e">
        <f t="shared" si="3"/>
        <v>#REF!</v>
      </c>
      <c r="E180" s="3"/>
      <c r="F180"/>
      <c r="G180"/>
    </row>
    <row r="181" spans="1:7">
      <c r="A181" s="19" t="s">
        <v>56</v>
      </c>
      <c r="B181" s="19"/>
      <c r="C181" s="19"/>
      <c r="D181" s="19" t="e">
        <f t="shared" si="3"/>
        <v>#REF!</v>
      </c>
      <c r="E181" s="3"/>
      <c r="F181"/>
      <c r="G181"/>
    </row>
    <row r="182" spans="1:7">
      <c r="A182" s="19" t="s">
        <v>57</v>
      </c>
      <c r="B182" s="19"/>
      <c r="C182" s="19"/>
      <c r="D182" s="19" t="e">
        <f t="shared" si="3"/>
        <v>#REF!</v>
      </c>
      <c r="E182" s="3"/>
      <c r="F182"/>
      <c r="G182"/>
    </row>
    <row r="183" spans="1:7">
      <c r="A183" s="18" t="s">
        <v>58</v>
      </c>
      <c r="B183" s="18"/>
      <c r="C183" s="18"/>
      <c r="D183" s="18">
        <f t="shared" si="3"/>
        <v>484</v>
      </c>
      <c r="E183" s="3"/>
      <c r="F183"/>
      <c r="G183"/>
    </row>
    <row r="184" spans="1:7">
      <c r="A184" s="18" t="s">
        <v>59</v>
      </c>
      <c r="B184" s="18"/>
      <c r="C184" s="18"/>
      <c r="D184" s="18" t="e">
        <f t="shared" si="3"/>
        <v>#REF!</v>
      </c>
      <c r="E184" s="3"/>
      <c r="F184"/>
      <c r="G184"/>
    </row>
    <row r="185" spans="1:7">
      <c r="A185" s="18" t="s">
        <v>60</v>
      </c>
      <c r="B185" s="18"/>
      <c r="C185" s="18"/>
      <c r="D185" s="18" t="e">
        <f t="shared" si="3"/>
        <v>#REF!</v>
      </c>
      <c r="E185" s="3"/>
      <c r="F185"/>
      <c r="G185"/>
    </row>
    <row r="186" spans="1:7">
      <c r="A186" s="18" t="s">
        <v>61</v>
      </c>
      <c r="B186" s="18"/>
      <c r="C186" s="18"/>
      <c r="D186" s="18" t="e">
        <f t="shared" si="3"/>
        <v>#REF!</v>
      </c>
      <c r="E186" s="3"/>
      <c r="F186"/>
      <c r="G186"/>
    </row>
    <row r="187" spans="1:7">
      <c r="A187" s="13" t="s">
        <v>8</v>
      </c>
      <c r="B187" s="13"/>
      <c r="C187" s="13"/>
      <c r="D187" s="13">
        <f>LOG(D178/D183)</f>
        <v>-0.12854286087712521</v>
      </c>
      <c r="E187" s="3"/>
      <c r="F187"/>
      <c r="G187"/>
    </row>
    <row r="188" spans="1:7">
      <c r="A188" s="13" t="s">
        <v>9</v>
      </c>
      <c r="B188" s="13"/>
      <c r="C188" s="13"/>
      <c r="D188" s="20">
        <f>ROUND(5.7+5.7*D187^2+6,1)</f>
        <v>11.8</v>
      </c>
      <c r="E188" s="21" t="s">
        <v>29</v>
      </c>
      <c r="F188"/>
      <c r="G188"/>
    </row>
    <row r="189" spans="1:7">
      <c r="A189" s="3" t="s">
        <v>11</v>
      </c>
      <c r="B189" s="3"/>
      <c r="C189" s="3"/>
      <c r="D189" s="3">
        <f>LOG(D178/D179)</f>
        <v>-0.12854286087712521</v>
      </c>
      <c r="E189" s="3"/>
      <c r="F189"/>
      <c r="G189"/>
    </row>
    <row r="190" spans="1:7">
      <c r="A190" s="3" t="s">
        <v>3</v>
      </c>
      <c r="B190" s="3"/>
      <c r="C190" s="3"/>
      <c r="D190" s="25">
        <f>ROUND(5.7+5.7*D189^2+6,1)</f>
        <v>11.8</v>
      </c>
      <c r="E190" s="21" t="s">
        <v>29</v>
      </c>
      <c r="F190"/>
      <c r="G190"/>
    </row>
    <row r="191" spans="1:7">
      <c r="A191" s="13" t="s">
        <v>20</v>
      </c>
      <c r="B191" s="13"/>
      <c r="C191" s="13"/>
      <c r="D191" s="13">
        <f>LOG(D178/AVERAGE(D179,D183))</f>
        <v>-0.12854286087712521</v>
      </c>
      <c r="E191" s="3"/>
      <c r="F191"/>
      <c r="G191"/>
    </row>
    <row r="192" spans="1:7">
      <c r="A192" s="13" t="s">
        <v>4</v>
      </c>
      <c r="B192" s="13"/>
      <c r="C192" s="13"/>
      <c r="D192" s="22">
        <f>ROUND(IF(3.7+14.1*D191+5.7*D191^2&lt;-4,-4,IF(3.7+14.1*D191+5.7*D191^2&gt;0,0,3.7+14.1*D191+5.7*D191^2)),1)</f>
        <v>0</v>
      </c>
      <c r="E192" s="23" t="s">
        <v>62</v>
      </c>
      <c r="F192"/>
      <c r="G192"/>
    </row>
    <row r="193" spans="1:7">
      <c r="A193" s="3" t="s">
        <v>25</v>
      </c>
      <c r="B193" s="3"/>
      <c r="C193" s="3"/>
      <c r="D193" s="3" t="e">
        <f>LOG(D178/D184)</f>
        <v>#REF!</v>
      </c>
      <c r="E193" s="3"/>
      <c r="F193"/>
      <c r="G193"/>
    </row>
    <row r="194" spans="1:7">
      <c r="A194" s="3" t="s">
        <v>22</v>
      </c>
      <c r="B194" s="3"/>
      <c r="C194" s="3"/>
      <c r="D194" s="25" t="e">
        <f>ROUND(5.7+5.7*D193^2+6,1)</f>
        <v>#REF!</v>
      </c>
      <c r="E194" s="21" t="s">
        <v>29</v>
      </c>
      <c r="F194"/>
      <c r="G194"/>
    </row>
    <row r="195" spans="1:7">
      <c r="A195" s="13" t="s">
        <v>21</v>
      </c>
      <c r="B195" s="13"/>
      <c r="C195" s="13"/>
      <c r="D195" s="13" t="e">
        <f>LOG(D178/D180)</f>
        <v>#REF!</v>
      </c>
      <c r="E195" s="3"/>
      <c r="F195"/>
      <c r="G195"/>
    </row>
    <row r="196" spans="1:7">
      <c r="A196" s="13" t="s">
        <v>26</v>
      </c>
      <c r="B196" s="13"/>
      <c r="C196" s="13"/>
      <c r="D196" s="20" t="e">
        <f>ROUND(5.7+5.7*D195^2+6,1)</f>
        <v>#REF!</v>
      </c>
      <c r="E196" s="21" t="s">
        <v>29</v>
      </c>
      <c r="F196"/>
      <c r="G196"/>
    </row>
    <row r="197" spans="1:7">
      <c r="A197" s="14" t="s">
        <v>27</v>
      </c>
      <c r="D197" s="3" t="e">
        <f>LOG(D178/AVERAGE(D180,D184))</f>
        <v>#REF!</v>
      </c>
      <c r="E197" s="3"/>
      <c r="F197"/>
      <c r="G197"/>
    </row>
    <row r="198" spans="1:7">
      <c r="A198" s="14" t="s">
        <v>28</v>
      </c>
      <c r="D198" s="24" t="e">
        <f>ROUND(IF(3.7+14.1*D197+5.7*D197^2&lt;-4,-4,IF(3.7+14.1*D197+5.7*D197^2&gt;0,0,3.7+14.1*D197+5.7*D197^2)),1)</f>
        <v>#REF!</v>
      </c>
      <c r="E198" s="23" t="s">
        <v>62</v>
      </c>
      <c r="F198"/>
      <c r="G198"/>
    </row>
    <row r="199" spans="1:7">
      <c r="A199" s="13" t="s">
        <v>31</v>
      </c>
      <c r="B199" s="13"/>
      <c r="C199" s="13"/>
      <c r="D199" s="13" t="e">
        <f>LOG(D178/D185)</f>
        <v>#REF!</v>
      </c>
      <c r="E199" s="3"/>
      <c r="F199"/>
      <c r="G199"/>
    </row>
    <row r="200" spans="1:7">
      <c r="A200" s="13" t="s">
        <v>32</v>
      </c>
      <c r="B200" s="13"/>
      <c r="C200" s="13"/>
      <c r="D200" s="20" t="e">
        <f>ROUND(5.7+5.7*D199^2+6,1)</f>
        <v>#REF!</v>
      </c>
      <c r="E200" s="21" t="s">
        <v>29</v>
      </c>
      <c r="F200"/>
      <c r="G200"/>
    </row>
    <row r="201" spans="1:7">
      <c r="A201" s="14" t="s">
        <v>33</v>
      </c>
      <c r="D201" s="3" t="e">
        <f>LOG(D178/D181)</f>
        <v>#REF!</v>
      </c>
      <c r="F201"/>
      <c r="G201"/>
    </row>
    <row r="202" spans="1:7">
      <c r="A202" s="14" t="s">
        <v>34</v>
      </c>
      <c r="D202" s="25" t="e">
        <f>ROUND(5.7+5.7*D201^2+6,1)</f>
        <v>#REF!</v>
      </c>
      <c r="E202" s="21" t="s">
        <v>29</v>
      </c>
      <c r="F202"/>
      <c r="G202"/>
    </row>
    <row r="203" spans="1:7">
      <c r="A203" s="13" t="s">
        <v>35</v>
      </c>
      <c r="B203" s="13"/>
      <c r="C203" s="13"/>
      <c r="D203" s="13" t="e">
        <f>LOG(D178/AVERAGE(D181,D185))</f>
        <v>#REF!</v>
      </c>
      <c r="E203" s="3"/>
      <c r="F203"/>
      <c r="G203"/>
    </row>
    <row r="204" spans="1:7">
      <c r="A204" s="13" t="s">
        <v>36</v>
      </c>
      <c r="B204" s="13"/>
      <c r="C204" s="13"/>
      <c r="D204" s="22" t="e">
        <f>ROUND(IF(3.7+14.1*D203+5.7*D203^2&lt;-4,-4,IF(3.7+14.1*D203+5.7*D203^2&gt;0,0,3.7+14.1*D203+5.7*D203^2)),1)</f>
        <v>#REF!</v>
      </c>
      <c r="E204" s="23" t="s">
        <v>62</v>
      </c>
      <c r="F204"/>
      <c r="G204"/>
    </row>
    <row r="205" spans="1:7">
      <c r="A205" s="14" t="s">
        <v>37</v>
      </c>
      <c r="D205" s="3" t="e">
        <f>LOG(D178/D186)</f>
        <v>#REF!</v>
      </c>
      <c r="E205" s="3"/>
      <c r="F205"/>
      <c r="G205"/>
    </row>
    <row r="206" spans="1:7">
      <c r="A206" s="14" t="s">
        <v>38</v>
      </c>
      <c r="D206" s="25" t="e">
        <f>ROUND(5.7+5.7*D205^2+6,1)</f>
        <v>#REF!</v>
      </c>
      <c r="E206" s="21" t="s">
        <v>29</v>
      </c>
      <c r="F206"/>
      <c r="G206"/>
    </row>
    <row r="207" spans="1:7">
      <c r="A207" s="13" t="s">
        <v>39</v>
      </c>
      <c r="B207" s="13"/>
      <c r="C207" s="13"/>
      <c r="D207" s="13" t="e">
        <f>LOG(D178/D182)</f>
        <v>#REF!</v>
      </c>
      <c r="F207"/>
      <c r="G207"/>
    </row>
    <row r="208" spans="1:7">
      <c r="A208" s="13" t="s">
        <v>40</v>
      </c>
      <c r="B208" s="13"/>
      <c r="C208" s="13"/>
      <c r="D208" s="20" t="e">
        <f>ROUND(5.7+5.7*D207^2+6,1)</f>
        <v>#REF!</v>
      </c>
      <c r="E208" s="21" t="s">
        <v>29</v>
      </c>
      <c r="F208"/>
      <c r="G208"/>
    </row>
    <row r="209" spans="1:7">
      <c r="A209" s="14" t="s">
        <v>41</v>
      </c>
      <c r="D209" s="3" t="e">
        <f>LOG(D178/AVERAGE(D182,D186))</f>
        <v>#REF!</v>
      </c>
      <c r="E209" s="3"/>
      <c r="F209"/>
      <c r="G209"/>
    </row>
    <row r="210" spans="1:7">
      <c r="A210" s="14" t="s">
        <v>42</v>
      </c>
      <c r="D210" s="24" t="e">
        <f>ROUND(IF(3.7+14.1*D209+5.7*D209^2&lt;-4,-4,IF(3.7+14.1*D209+5.7*D209^2&gt;0,0,3.7+14.1*D209+5.7*D209^2)),1)</f>
        <v>#REF!</v>
      </c>
      <c r="E210" s="23" t="s">
        <v>62</v>
      </c>
      <c r="F210"/>
      <c r="G210"/>
    </row>
    <row r="213" spans="1:7">
      <c r="A213" s="12" t="s">
        <v>63</v>
      </c>
      <c r="B213" s="12"/>
      <c r="C213" s="12"/>
      <c r="D213" s="3"/>
      <c r="E213" s="3"/>
      <c r="F213"/>
      <c r="G213"/>
    </row>
    <row r="214" spans="1:7">
      <c r="A214" s="17" t="s">
        <v>10</v>
      </c>
      <c r="B214" s="17"/>
      <c r="C214" s="17"/>
      <c r="D214" s="17">
        <v>6</v>
      </c>
      <c r="E214" s="3"/>
      <c r="F214"/>
      <c r="G214"/>
    </row>
    <row r="215" spans="1:7">
      <c r="A215" s="18" t="s">
        <v>52</v>
      </c>
      <c r="B215" s="18"/>
      <c r="C215" s="18"/>
      <c r="D215" s="18">
        <f t="shared" ref="D215:D223" si="4">D178</f>
        <v>360</v>
      </c>
      <c r="E215" s="3"/>
      <c r="F215"/>
      <c r="G215"/>
    </row>
    <row r="216" spans="1:7">
      <c r="A216" s="19" t="s">
        <v>54</v>
      </c>
      <c r="B216" s="19"/>
      <c r="C216" s="19"/>
      <c r="D216" s="19">
        <f t="shared" si="4"/>
        <v>484</v>
      </c>
      <c r="E216" s="3"/>
      <c r="F216"/>
      <c r="G216"/>
    </row>
    <row r="217" spans="1:7">
      <c r="A217" s="19" t="s">
        <v>55</v>
      </c>
      <c r="B217" s="19"/>
      <c r="C217" s="19"/>
      <c r="D217" s="19" t="e">
        <f t="shared" si="4"/>
        <v>#REF!</v>
      </c>
      <c r="E217" s="3"/>
      <c r="F217"/>
      <c r="G217"/>
    </row>
    <row r="218" spans="1:7">
      <c r="A218" s="19" t="s">
        <v>56</v>
      </c>
      <c r="B218" s="19"/>
      <c r="C218" s="19"/>
      <c r="D218" s="19" t="e">
        <f t="shared" si="4"/>
        <v>#REF!</v>
      </c>
      <c r="E218" s="3"/>
      <c r="F218"/>
      <c r="G218"/>
    </row>
    <row r="219" spans="1:7">
      <c r="A219" s="19" t="s">
        <v>57</v>
      </c>
      <c r="B219" s="19"/>
      <c r="C219" s="19"/>
      <c r="D219" s="19" t="e">
        <f t="shared" si="4"/>
        <v>#REF!</v>
      </c>
      <c r="E219" s="3"/>
      <c r="F219"/>
      <c r="G219"/>
    </row>
    <row r="220" spans="1:7">
      <c r="A220" s="18" t="s">
        <v>58</v>
      </c>
      <c r="B220" s="18"/>
      <c r="C220" s="18"/>
      <c r="D220" s="18">
        <f t="shared" si="4"/>
        <v>484</v>
      </c>
      <c r="E220" s="3"/>
      <c r="F220"/>
      <c r="G220"/>
    </row>
    <row r="221" spans="1:7">
      <c r="A221" s="18" t="s">
        <v>59</v>
      </c>
      <c r="B221" s="18"/>
      <c r="C221" s="18"/>
      <c r="D221" s="18" t="e">
        <f t="shared" si="4"/>
        <v>#REF!</v>
      </c>
      <c r="E221" s="3"/>
      <c r="F221"/>
      <c r="G221"/>
    </row>
    <row r="222" spans="1:7">
      <c r="A222" s="18" t="s">
        <v>60</v>
      </c>
      <c r="B222" s="18"/>
      <c r="C222" s="18"/>
      <c r="D222" s="18" t="e">
        <f t="shared" si="4"/>
        <v>#REF!</v>
      </c>
      <c r="E222" s="3"/>
      <c r="F222"/>
      <c r="G222"/>
    </row>
    <row r="223" spans="1:7">
      <c r="A223" s="18" t="s">
        <v>61</v>
      </c>
      <c r="B223" s="18"/>
      <c r="C223" s="18"/>
      <c r="D223" s="18" t="e">
        <f t="shared" si="4"/>
        <v>#REF!</v>
      </c>
      <c r="E223" s="3"/>
      <c r="F223"/>
      <c r="G223"/>
    </row>
    <row r="224" spans="1:7">
      <c r="A224" s="13" t="s">
        <v>8</v>
      </c>
      <c r="B224" s="13"/>
      <c r="C224" s="13"/>
      <c r="D224" s="13">
        <f>LOG(D215/D220)</f>
        <v>-0.12854286087712521</v>
      </c>
      <c r="E224" s="3"/>
      <c r="F224"/>
      <c r="G224"/>
    </row>
    <row r="225" spans="1:7">
      <c r="A225" s="13" t="s">
        <v>9</v>
      </c>
      <c r="B225" s="13"/>
      <c r="C225" s="13"/>
      <c r="D225" s="20">
        <f>ROUND(5.7+5.7*D224^2+6,1)</f>
        <v>11.8</v>
      </c>
      <c r="E225" s="21" t="s">
        <v>29</v>
      </c>
      <c r="F225"/>
      <c r="G225"/>
    </row>
    <row r="226" spans="1:7">
      <c r="A226" s="3" t="s">
        <v>11</v>
      </c>
      <c r="B226" s="3"/>
      <c r="C226" s="3"/>
      <c r="D226" s="3">
        <f>LOG(D215/D216)</f>
        <v>-0.12854286087712521</v>
      </c>
      <c r="E226" s="3"/>
      <c r="F226"/>
      <c r="G226"/>
    </row>
    <row r="227" spans="1:7">
      <c r="A227" s="3" t="s">
        <v>3</v>
      </c>
      <c r="B227" s="3"/>
      <c r="C227" s="3"/>
      <c r="D227" s="25">
        <f>ROUND(5.7+5.7*D226^2+6,1)</f>
        <v>11.8</v>
      </c>
      <c r="E227" s="21" t="s">
        <v>29</v>
      </c>
      <c r="F227"/>
      <c r="G227"/>
    </row>
    <row r="228" spans="1:7">
      <c r="A228" s="13" t="s">
        <v>20</v>
      </c>
      <c r="B228" s="13"/>
      <c r="C228" s="13"/>
      <c r="D228" s="13">
        <f>LOG(D215/AVERAGE(D216,D220))</f>
        <v>-0.12854286087712521</v>
      </c>
      <c r="E228" s="3"/>
      <c r="F228"/>
      <c r="G228"/>
    </row>
    <row r="229" spans="1:7">
      <c r="A229" s="13" t="s">
        <v>4</v>
      </c>
      <c r="B229" s="13"/>
      <c r="C229" s="13"/>
      <c r="D229" s="28">
        <f>ROUND(5.7+14.1*D228+5.7*D228^2+12,1)</f>
        <v>16</v>
      </c>
      <c r="E229" s="27" t="s">
        <v>30</v>
      </c>
      <c r="F229"/>
      <c r="G229"/>
    </row>
    <row r="230" spans="1:7">
      <c r="A230" s="3" t="s">
        <v>25</v>
      </c>
      <c r="B230" s="3"/>
      <c r="C230" s="3"/>
      <c r="D230" s="3" t="e">
        <f>LOG(D215/D221)</f>
        <v>#REF!</v>
      </c>
      <c r="E230" s="3"/>
      <c r="F230"/>
      <c r="G230"/>
    </row>
    <row r="231" spans="1:7">
      <c r="A231" s="3" t="s">
        <v>22</v>
      </c>
      <c r="B231" s="3"/>
      <c r="C231" s="3"/>
      <c r="D231" s="25" t="e">
        <f>ROUND(5.7+5.7*D230^2+6,1)</f>
        <v>#REF!</v>
      </c>
      <c r="E231" s="21" t="s">
        <v>29</v>
      </c>
      <c r="F231"/>
      <c r="G231"/>
    </row>
    <row r="232" spans="1:7">
      <c r="A232" s="13" t="s">
        <v>21</v>
      </c>
      <c r="B232" s="13"/>
      <c r="C232" s="13"/>
      <c r="D232" s="13" t="e">
        <f>LOG(D215/D217)</f>
        <v>#REF!</v>
      </c>
      <c r="E232" s="3"/>
      <c r="F232"/>
      <c r="G232"/>
    </row>
    <row r="233" spans="1:7">
      <c r="A233" s="13" t="s">
        <v>26</v>
      </c>
      <c r="B233" s="13"/>
      <c r="C233" s="13"/>
      <c r="D233" s="20" t="e">
        <f>ROUND(5.7+5.7*D232^2+6,1)</f>
        <v>#REF!</v>
      </c>
      <c r="E233" s="21" t="s">
        <v>29</v>
      </c>
      <c r="F233"/>
      <c r="G233"/>
    </row>
    <row r="234" spans="1:7">
      <c r="A234" s="14" t="s">
        <v>27</v>
      </c>
      <c r="D234" s="3" t="e">
        <f>LOG(D215/AVERAGE(D217,D221))</f>
        <v>#REF!</v>
      </c>
      <c r="E234" s="3"/>
      <c r="F234"/>
      <c r="G234"/>
    </row>
    <row r="235" spans="1:7">
      <c r="A235" s="14" t="s">
        <v>28</v>
      </c>
      <c r="D235" s="29" t="e">
        <f>ROUND(5.7+14.1*D234+5.7*D234^2+12,1)</f>
        <v>#REF!</v>
      </c>
      <c r="E235" s="27" t="s">
        <v>30</v>
      </c>
      <c r="F235"/>
      <c r="G235"/>
    </row>
    <row r="236" spans="1:7">
      <c r="A236" s="13" t="s">
        <v>31</v>
      </c>
      <c r="B236" s="13"/>
      <c r="C236" s="13"/>
      <c r="D236" s="13" t="e">
        <f>LOG(D215/D222)</f>
        <v>#REF!</v>
      </c>
      <c r="E236" s="3"/>
      <c r="F236"/>
      <c r="G236"/>
    </row>
    <row r="237" spans="1:7">
      <c r="A237" s="13" t="s">
        <v>32</v>
      </c>
      <c r="B237" s="13"/>
      <c r="C237" s="13"/>
      <c r="D237" s="20" t="e">
        <f>ROUND(5.7+5.7*D236^2+6,1)</f>
        <v>#REF!</v>
      </c>
      <c r="E237" s="21" t="s">
        <v>29</v>
      </c>
      <c r="F237"/>
      <c r="G237"/>
    </row>
    <row r="238" spans="1:7">
      <c r="A238" s="14" t="s">
        <v>33</v>
      </c>
      <c r="D238" s="3" t="e">
        <f>LOG(D215/D218)</f>
        <v>#REF!</v>
      </c>
      <c r="F238"/>
      <c r="G238"/>
    </row>
    <row r="239" spans="1:7">
      <c r="A239" s="14" t="s">
        <v>34</v>
      </c>
      <c r="D239" s="25" t="e">
        <f>ROUND(5.7+5.7*D238^2+6,1)</f>
        <v>#REF!</v>
      </c>
      <c r="E239" s="21" t="s">
        <v>29</v>
      </c>
      <c r="F239"/>
      <c r="G239"/>
    </row>
    <row r="240" spans="1:7">
      <c r="A240" s="13" t="s">
        <v>35</v>
      </c>
      <c r="B240" s="13"/>
      <c r="C240" s="13"/>
      <c r="D240" s="13" t="e">
        <f>LOG(D215/AVERAGE(D218,D222))</f>
        <v>#REF!</v>
      </c>
      <c r="E240" s="3"/>
      <c r="F240"/>
      <c r="G240"/>
    </row>
    <row r="241" spans="1:7">
      <c r="A241" s="13" t="s">
        <v>36</v>
      </c>
      <c r="B241" s="13"/>
      <c r="C241" s="13"/>
      <c r="D241" s="28" t="e">
        <f>ROUND(5.7+14.1*D240+5.7*D240^2+12,1)</f>
        <v>#REF!</v>
      </c>
      <c r="E241" s="27" t="s">
        <v>30</v>
      </c>
      <c r="F241"/>
      <c r="G241"/>
    </row>
    <row r="242" spans="1:7">
      <c r="A242" s="14" t="s">
        <v>37</v>
      </c>
      <c r="D242" s="3" t="e">
        <f>LOG(D215/D223)</f>
        <v>#REF!</v>
      </c>
      <c r="E242" s="3"/>
      <c r="F242"/>
      <c r="G242"/>
    </row>
    <row r="243" spans="1:7">
      <c r="A243" s="14" t="s">
        <v>38</v>
      </c>
      <c r="D243" s="25" t="e">
        <f>ROUND(5.7+5.7*D242^2+6,1)</f>
        <v>#REF!</v>
      </c>
      <c r="E243" s="21" t="s">
        <v>29</v>
      </c>
      <c r="F243"/>
      <c r="G243"/>
    </row>
    <row r="244" spans="1:7">
      <c r="A244" s="13" t="s">
        <v>39</v>
      </c>
      <c r="B244" s="13"/>
      <c r="C244" s="13"/>
      <c r="D244" s="13" t="e">
        <f>LOG(D215/D219)</f>
        <v>#REF!</v>
      </c>
      <c r="F244"/>
      <c r="G244"/>
    </row>
    <row r="245" spans="1:7">
      <c r="A245" s="13" t="s">
        <v>40</v>
      </c>
      <c r="B245" s="13"/>
      <c r="C245" s="13"/>
      <c r="D245" s="20" t="e">
        <f>ROUND(5.7+5.7*D244^2+6,1)</f>
        <v>#REF!</v>
      </c>
      <c r="E245" s="21" t="s">
        <v>29</v>
      </c>
      <c r="F245"/>
      <c r="G245"/>
    </row>
    <row r="246" spans="1:7">
      <c r="A246" s="14" t="s">
        <v>41</v>
      </c>
      <c r="D246" s="3" t="e">
        <f>LOG(D215/AVERAGE(D219,D223))</f>
        <v>#REF!</v>
      </c>
      <c r="E246" s="3"/>
      <c r="F246"/>
      <c r="G246"/>
    </row>
    <row r="247" spans="1:7">
      <c r="A247" s="14" t="s">
        <v>42</v>
      </c>
      <c r="D247" s="29" t="e">
        <f>ROUND(5.7+14.1*D246+5.7*D246^2+12,1)</f>
        <v>#REF!</v>
      </c>
      <c r="E247" s="27" t="s">
        <v>30</v>
      </c>
      <c r="F247"/>
      <c r="G247"/>
    </row>
    <row r="250" spans="1:7">
      <c r="A250" s="12" t="s">
        <v>64</v>
      </c>
      <c r="B250" s="12"/>
      <c r="C250" s="12"/>
      <c r="D250" s="3"/>
      <c r="E250" s="3"/>
      <c r="F250"/>
      <c r="G250"/>
    </row>
    <row r="251" spans="1:7">
      <c r="A251" s="17" t="s">
        <v>10</v>
      </c>
      <c r="B251" s="17"/>
      <c r="C251" s="17"/>
      <c r="D251" s="17">
        <v>7</v>
      </c>
      <c r="E251" s="3"/>
      <c r="F251"/>
      <c r="G251"/>
    </row>
    <row r="252" spans="1:7">
      <c r="A252" s="18" t="s">
        <v>52</v>
      </c>
      <c r="B252" s="18"/>
      <c r="C252" s="18"/>
      <c r="D252" s="18">
        <f t="shared" ref="D252:D260" si="5">D215</f>
        <v>360</v>
      </c>
      <c r="E252" s="3"/>
      <c r="F252"/>
      <c r="G252"/>
    </row>
    <row r="253" spans="1:7">
      <c r="A253" s="19" t="s">
        <v>54</v>
      </c>
      <c r="B253" s="19"/>
      <c r="C253" s="19"/>
      <c r="D253" s="19">
        <f t="shared" si="5"/>
        <v>484</v>
      </c>
      <c r="E253" s="3"/>
      <c r="F253"/>
      <c r="G253"/>
    </row>
    <row r="254" spans="1:7">
      <c r="A254" s="19" t="s">
        <v>55</v>
      </c>
      <c r="B254" s="19"/>
      <c r="C254" s="19"/>
      <c r="D254" s="19" t="e">
        <f t="shared" si="5"/>
        <v>#REF!</v>
      </c>
      <c r="E254" s="3"/>
      <c r="F254"/>
      <c r="G254"/>
    </row>
    <row r="255" spans="1:7">
      <c r="A255" s="19" t="s">
        <v>56</v>
      </c>
      <c r="B255" s="19"/>
      <c r="C255" s="19"/>
      <c r="D255" s="19" t="e">
        <f t="shared" si="5"/>
        <v>#REF!</v>
      </c>
      <c r="E255" s="3"/>
      <c r="F255"/>
      <c r="G255"/>
    </row>
    <row r="256" spans="1:7">
      <c r="A256" s="19" t="s">
        <v>57</v>
      </c>
      <c r="B256" s="19"/>
      <c r="C256" s="19"/>
      <c r="D256" s="19" t="e">
        <f t="shared" si="5"/>
        <v>#REF!</v>
      </c>
      <c r="E256" s="3"/>
      <c r="F256"/>
      <c r="G256"/>
    </row>
    <row r="257" spans="1:7">
      <c r="A257" s="18" t="s">
        <v>58</v>
      </c>
      <c r="B257" s="18"/>
      <c r="C257" s="18"/>
      <c r="D257" s="18">
        <f t="shared" si="5"/>
        <v>484</v>
      </c>
      <c r="E257" s="3"/>
      <c r="F257"/>
      <c r="G257"/>
    </row>
    <row r="258" spans="1:7">
      <c r="A258" s="18" t="s">
        <v>59</v>
      </c>
      <c r="B258" s="18"/>
      <c r="C258" s="18"/>
      <c r="D258" s="18" t="e">
        <f t="shared" si="5"/>
        <v>#REF!</v>
      </c>
      <c r="E258" s="3"/>
      <c r="F258"/>
      <c r="G258"/>
    </row>
    <row r="259" spans="1:7">
      <c r="A259" s="18" t="s">
        <v>60</v>
      </c>
      <c r="B259" s="18"/>
      <c r="C259" s="18"/>
      <c r="D259" s="18" t="e">
        <f t="shared" si="5"/>
        <v>#REF!</v>
      </c>
      <c r="E259" s="3"/>
      <c r="F259"/>
      <c r="G259"/>
    </row>
    <row r="260" spans="1:7">
      <c r="A260" s="18" t="s">
        <v>61</v>
      </c>
      <c r="B260" s="18"/>
      <c r="C260" s="18"/>
      <c r="D260" s="18" t="e">
        <f t="shared" si="5"/>
        <v>#REF!</v>
      </c>
      <c r="E260" s="3"/>
      <c r="F260"/>
      <c r="G260"/>
    </row>
    <row r="261" spans="1:7">
      <c r="A261" s="13" t="s">
        <v>8</v>
      </c>
      <c r="B261" s="13"/>
      <c r="C261" s="13"/>
      <c r="D261" s="13">
        <f>LOG(D252/D257)</f>
        <v>-0.12854286087712521</v>
      </c>
      <c r="E261" s="3"/>
      <c r="F261"/>
      <c r="G261"/>
    </row>
    <row r="262" spans="1:7">
      <c r="A262" s="13" t="s">
        <v>9</v>
      </c>
      <c r="B262" s="13"/>
      <c r="C262" s="13"/>
      <c r="D262" s="20">
        <f>ROUND(5.7+5.7*D261^2+6,1)</f>
        <v>11.8</v>
      </c>
      <c r="E262" s="21" t="s">
        <v>29</v>
      </c>
      <c r="F262"/>
      <c r="G262"/>
    </row>
    <row r="263" spans="1:7">
      <c r="A263" s="3" t="s">
        <v>11</v>
      </c>
      <c r="B263" s="3"/>
      <c r="C263" s="3"/>
      <c r="D263" s="3">
        <f>LOG(D257/AVERAGE(D252,D253))</f>
        <v>5.9532910682738638E-2</v>
      </c>
      <c r="E263" s="3"/>
      <c r="F263"/>
      <c r="G263"/>
    </row>
    <row r="264" spans="1:7">
      <c r="A264" s="3" t="s">
        <v>3</v>
      </c>
      <c r="B264" s="3"/>
      <c r="C264" s="3"/>
      <c r="D264" s="29">
        <f>ROUND(5.7+14.1*D263+5.7*D263^2+12,1)</f>
        <v>18.600000000000001</v>
      </c>
      <c r="E264" s="27" t="s">
        <v>30</v>
      </c>
      <c r="F264"/>
      <c r="G264"/>
    </row>
    <row r="265" spans="1:7">
      <c r="A265" s="13" t="s">
        <v>20</v>
      </c>
      <c r="B265" s="13"/>
      <c r="C265" s="13"/>
      <c r="D265" s="13">
        <f>LOG(D253/D257)</f>
        <v>0</v>
      </c>
      <c r="E265" s="3"/>
      <c r="F265"/>
      <c r="G265"/>
    </row>
    <row r="266" spans="1:7">
      <c r="A266" s="13" t="s">
        <v>4</v>
      </c>
      <c r="B266" s="13"/>
      <c r="C266" s="13"/>
      <c r="D266" s="20">
        <f>ROUND(5.7+5.7*D265^2+6,1)</f>
        <v>11.7</v>
      </c>
      <c r="E266" s="21" t="s">
        <v>29</v>
      </c>
      <c r="F266"/>
      <c r="G266"/>
    </row>
    <row r="267" spans="1:7">
      <c r="A267" s="3" t="s">
        <v>25</v>
      </c>
      <c r="B267" s="3"/>
      <c r="C267" s="3"/>
      <c r="D267" s="3" t="e">
        <f>LOG(D252/D258)</f>
        <v>#REF!</v>
      </c>
      <c r="E267" s="3"/>
      <c r="F267"/>
      <c r="G267"/>
    </row>
    <row r="268" spans="1:7">
      <c r="A268" s="3" t="s">
        <v>22</v>
      </c>
      <c r="B268" s="3"/>
      <c r="C268" s="3"/>
      <c r="D268" s="25" t="e">
        <f>ROUND(5.7+5.7*D267^2+6,1)</f>
        <v>#REF!</v>
      </c>
      <c r="E268" s="21" t="s">
        <v>29</v>
      </c>
      <c r="F268"/>
      <c r="G268"/>
    </row>
    <row r="269" spans="1:7">
      <c r="A269" s="13" t="s">
        <v>21</v>
      </c>
      <c r="B269" s="13"/>
      <c r="C269" s="13"/>
      <c r="D269" s="13" t="e">
        <f>LOG(D258/AVERAGE(D252,D254))</f>
        <v>#REF!</v>
      </c>
      <c r="E269" s="3"/>
      <c r="F269"/>
      <c r="G269"/>
    </row>
    <row r="270" spans="1:7">
      <c r="A270" s="13" t="s">
        <v>26</v>
      </c>
      <c r="B270" s="13"/>
      <c r="C270" s="13"/>
      <c r="D270" s="28" t="e">
        <f>ROUND(5.7+14.1*D269+5.7*D269^2+12,1)</f>
        <v>#REF!</v>
      </c>
      <c r="E270" s="27" t="s">
        <v>30</v>
      </c>
      <c r="F270"/>
      <c r="G270"/>
    </row>
    <row r="271" spans="1:7">
      <c r="A271" s="14" t="s">
        <v>27</v>
      </c>
      <c r="D271" s="3" t="e">
        <f>LOG(D254/D258)</f>
        <v>#REF!</v>
      </c>
      <c r="E271" s="3"/>
      <c r="F271"/>
      <c r="G271"/>
    </row>
    <row r="272" spans="1:7">
      <c r="A272" s="14" t="s">
        <v>28</v>
      </c>
      <c r="D272" s="25" t="e">
        <f>ROUND(5.7+5.7*D271^2+6,1)</f>
        <v>#REF!</v>
      </c>
      <c r="E272" s="21" t="s">
        <v>29</v>
      </c>
      <c r="F272"/>
      <c r="G272"/>
    </row>
    <row r="273" spans="1:7">
      <c r="A273" s="13" t="s">
        <v>31</v>
      </c>
      <c r="B273" s="13"/>
      <c r="C273" s="13"/>
      <c r="D273" s="13" t="e">
        <f>LOG(D252/D259)</f>
        <v>#REF!</v>
      </c>
      <c r="E273" s="3"/>
      <c r="F273"/>
      <c r="G273"/>
    </row>
    <row r="274" spans="1:7">
      <c r="A274" s="13" t="s">
        <v>32</v>
      </c>
      <c r="B274" s="13"/>
      <c r="C274" s="13"/>
      <c r="D274" s="20" t="e">
        <f>ROUND(5.7+5.7*D273^2+6,1)</f>
        <v>#REF!</v>
      </c>
      <c r="E274" s="21" t="s">
        <v>29</v>
      </c>
      <c r="F274"/>
      <c r="G274"/>
    </row>
    <row r="275" spans="1:7">
      <c r="A275" s="14" t="s">
        <v>33</v>
      </c>
      <c r="D275" s="3" t="e">
        <f>LOG(D259/AVERAGE(D252,D255))</f>
        <v>#REF!</v>
      </c>
      <c r="F275"/>
      <c r="G275"/>
    </row>
    <row r="276" spans="1:7">
      <c r="A276" s="14" t="s">
        <v>34</v>
      </c>
      <c r="D276" s="29" t="e">
        <f>ROUND(5.7+14.1*D275+5.7*D275^2+12,1)</f>
        <v>#REF!</v>
      </c>
      <c r="E276" s="27" t="s">
        <v>30</v>
      </c>
      <c r="F276"/>
      <c r="G276"/>
    </row>
    <row r="277" spans="1:7">
      <c r="A277" s="13" t="s">
        <v>35</v>
      </c>
      <c r="B277" s="13"/>
      <c r="C277" s="13"/>
      <c r="D277" s="13" t="e">
        <f>LOG(D255/D259)</f>
        <v>#REF!</v>
      </c>
      <c r="E277" s="3"/>
      <c r="F277"/>
      <c r="G277"/>
    </row>
    <row r="278" spans="1:7">
      <c r="A278" s="13" t="s">
        <v>36</v>
      </c>
      <c r="B278" s="13"/>
      <c r="C278" s="13"/>
      <c r="D278" s="20" t="e">
        <f>ROUND(5.7+5.7*D277^2+6,1)</f>
        <v>#REF!</v>
      </c>
      <c r="E278" s="21" t="s">
        <v>29</v>
      </c>
      <c r="F278"/>
      <c r="G278"/>
    </row>
    <row r="279" spans="1:7">
      <c r="A279" s="14" t="s">
        <v>37</v>
      </c>
      <c r="D279" s="3" t="e">
        <f>LOG(D252/D260)</f>
        <v>#REF!</v>
      </c>
      <c r="E279" s="3"/>
      <c r="F279"/>
      <c r="G279"/>
    </row>
    <row r="280" spans="1:7">
      <c r="A280" s="14" t="s">
        <v>38</v>
      </c>
      <c r="D280" s="25" t="e">
        <f>ROUND(5.7+5.7*D279^2+6,1)</f>
        <v>#REF!</v>
      </c>
      <c r="E280" s="21" t="s">
        <v>29</v>
      </c>
      <c r="F280"/>
      <c r="G280"/>
    </row>
    <row r="281" spans="1:7">
      <c r="A281" s="13" t="s">
        <v>39</v>
      </c>
      <c r="B281" s="13"/>
      <c r="C281" s="13"/>
      <c r="D281" s="13" t="e">
        <f>LOG(D260/AVERAGE(D252,D256))</f>
        <v>#REF!</v>
      </c>
      <c r="F281"/>
      <c r="G281"/>
    </row>
    <row r="282" spans="1:7">
      <c r="A282" s="13" t="s">
        <v>40</v>
      </c>
      <c r="B282" s="13"/>
      <c r="C282" s="13"/>
      <c r="D282" s="28" t="e">
        <f>ROUND(5.7+14.1*D281+5.7*D281^2+12,1)</f>
        <v>#REF!</v>
      </c>
      <c r="E282" s="27" t="s">
        <v>30</v>
      </c>
      <c r="F282"/>
      <c r="G282"/>
    </row>
    <row r="283" spans="1:7">
      <c r="A283" s="14" t="s">
        <v>41</v>
      </c>
      <c r="D283" s="3" t="e">
        <f>LOG(D256/D260)</f>
        <v>#REF!</v>
      </c>
      <c r="E283" s="3"/>
      <c r="F283"/>
      <c r="G283"/>
    </row>
    <row r="284" spans="1:7">
      <c r="A284" s="14" t="s">
        <v>42</v>
      </c>
      <c r="D284" s="25" t="e">
        <f>ROUND(5.7+5.7*D283^2+6,1)</f>
        <v>#REF!</v>
      </c>
      <c r="E284" s="21" t="s">
        <v>29</v>
      </c>
      <c r="F284"/>
      <c r="G284"/>
    </row>
    <row r="287" spans="1:7">
      <c r="A287" s="12" t="s">
        <v>64</v>
      </c>
      <c r="B287" s="12"/>
      <c r="C287" s="12"/>
      <c r="D287" s="3"/>
      <c r="E287" s="3"/>
      <c r="F287"/>
      <c r="G287"/>
    </row>
    <row r="288" spans="1:7">
      <c r="A288" s="17" t="s">
        <v>10</v>
      </c>
      <c r="B288" s="17"/>
      <c r="C288" s="17"/>
      <c r="D288" s="17">
        <v>8</v>
      </c>
      <c r="E288" s="3"/>
      <c r="F288"/>
      <c r="G288"/>
    </row>
    <row r="289" spans="1:7">
      <c r="A289" s="18" t="s">
        <v>52</v>
      </c>
      <c r="B289" s="18"/>
      <c r="C289" s="18"/>
      <c r="D289" s="18">
        <f t="shared" ref="D289:D297" si="6">D252</f>
        <v>360</v>
      </c>
      <c r="E289" s="3"/>
      <c r="F289"/>
      <c r="G289"/>
    </row>
    <row r="290" spans="1:7">
      <c r="A290" s="19" t="s">
        <v>54</v>
      </c>
      <c r="B290" s="19"/>
      <c r="C290" s="19"/>
      <c r="D290" s="19">
        <f t="shared" si="6"/>
        <v>484</v>
      </c>
      <c r="E290" s="3"/>
      <c r="F290"/>
      <c r="G290"/>
    </row>
    <row r="291" spans="1:7">
      <c r="A291" s="19" t="s">
        <v>55</v>
      </c>
      <c r="B291" s="19"/>
      <c r="C291" s="19"/>
      <c r="D291" s="19" t="e">
        <f t="shared" si="6"/>
        <v>#REF!</v>
      </c>
      <c r="E291" s="3"/>
      <c r="F291"/>
      <c r="G291"/>
    </row>
    <row r="292" spans="1:7">
      <c r="A292" s="19" t="s">
        <v>56</v>
      </c>
      <c r="B292" s="19"/>
      <c r="C292" s="19"/>
      <c r="D292" s="19" t="e">
        <f t="shared" si="6"/>
        <v>#REF!</v>
      </c>
      <c r="E292" s="3"/>
      <c r="F292"/>
      <c r="G292"/>
    </row>
    <row r="293" spans="1:7">
      <c r="A293" s="19" t="s">
        <v>57</v>
      </c>
      <c r="B293" s="19"/>
      <c r="C293" s="19"/>
      <c r="D293" s="19" t="e">
        <f t="shared" si="6"/>
        <v>#REF!</v>
      </c>
      <c r="E293" s="3"/>
      <c r="F293"/>
      <c r="G293"/>
    </row>
    <row r="294" spans="1:7">
      <c r="A294" s="18" t="s">
        <v>58</v>
      </c>
      <c r="B294" s="18"/>
      <c r="C294" s="18"/>
      <c r="D294" s="18">
        <f t="shared" si="6"/>
        <v>484</v>
      </c>
      <c r="E294" s="3"/>
      <c r="F294"/>
      <c r="G294"/>
    </row>
    <row r="295" spans="1:7">
      <c r="A295" s="18" t="s">
        <v>59</v>
      </c>
      <c r="B295" s="18"/>
      <c r="C295" s="18"/>
      <c r="D295" s="18" t="e">
        <f t="shared" si="6"/>
        <v>#REF!</v>
      </c>
      <c r="E295" s="3"/>
      <c r="F295"/>
      <c r="G295"/>
    </row>
    <row r="296" spans="1:7">
      <c r="A296" s="18" t="s">
        <v>60</v>
      </c>
      <c r="B296" s="18"/>
      <c r="C296" s="18"/>
      <c r="D296" s="18" t="e">
        <f t="shared" si="6"/>
        <v>#REF!</v>
      </c>
      <c r="E296" s="3"/>
      <c r="F296"/>
      <c r="G296"/>
    </row>
    <row r="297" spans="1:7">
      <c r="A297" s="18" t="s">
        <v>61</v>
      </c>
      <c r="B297" s="18"/>
      <c r="C297" s="18"/>
      <c r="D297" s="18" t="e">
        <f t="shared" si="6"/>
        <v>#REF!</v>
      </c>
      <c r="E297" s="3"/>
      <c r="F297"/>
      <c r="G297"/>
    </row>
    <row r="298" spans="1:7">
      <c r="A298" s="13" t="s">
        <v>8</v>
      </c>
      <c r="B298" s="13"/>
      <c r="C298" s="13"/>
      <c r="D298" s="13">
        <f>LOG(D289/D294)</f>
        <v>-0.12854286087712521</v>
      </c>
      <c r="E298" s="3"/>
      <c r="F298"/>
      <c r="G298"/>
    </row>
    <row r="299" spans="1:7">
      <c r="A299" s="13" t="s">
        <v>9</v>
      </c>
      <c r="B299" s="13"/>
      <c r="C299" s="13"/>
      <c r="D299" s="20">
        <f>ROUND(5.7+5.7*D298^2+6,1)</f>
        <v>11.8</v>
      </c>
      <c r="E299" s="21" t="s">
        <v>29</v>
      </c>
      <c r="F299"/>
      <c r="G299"/>
    </row>
    <row r="300" spans="1:7">
      <c r="A300" s="3" t="s">
        <v>11</v>
      </c>
      <c r="B300" s="3"/>
      <c r="C300" s="3"/>
      <c r="D300" s="3">
        <f>LOG(D294/AVERAGE(D289,D290))</f>
        <v>5.9532910682738638E-2</v>
      </c>
      <c r="E300" s="3"/>
      <c r="F300"/>
      <c r="G300"/>
    </row>
    <row r="301" spans="1:7">
      <c r="A301" s="3" t="s">
        <v>3</v>
      </c>
      <c r="B301" s="3"/>
      <c r="C301" s="3"/>
      <c r="D301" s="24">
        <f>ROUND(IF(3.7+14.1*D300+5.7*D300^2&lt;-4,-4,IF(3.7+14.1*D300+5.7*D300^2&gt;0,0,3.7+14.1*D300+5.7*D300^2)),1)</f>
        <v>0</v>
      </c>
      <c r="E301" s="23" t="s">
        <v>62</v>
      </c>
      <c r="F301"/>
      <c r="G301"/>
    </row>
    <row r="302" spans="1:7">
      <c r="A302" s="13" t="s">
        <v>20</v>
      </c>
      <c r="B302" s="13"/>
      <c r="C302" s="13"/>
      <c r="D302" s="13">
        <f>LOG(D290/D294)</f>
        <v>0</v>
      </c>
      <c r="E302" s="3"/>
      <c r="F302"/>
      <c r="G302"/>
    </row>
    <row r="303" spans="1:7">
      <c r="A303" s="13" t="s">
        <v>4</v>
      </c>
      <c r="B303" s="13"/>
      <c r="C303" s="13"/>
      <c r="D303" s="20">
        <f>ROUND(5.7+5.7*D302^2+6,1)</f>
        <v>11.7</v>
      </c>
      <c r="E303" s="21" t="s">
        <v>29</v>
      </c>
      <c r="F303"/>
      <c r="G303"/>
    </row>
    <row r="304" spans="1:7">
      <c r="A304" s="3" t="s">
        <v>25</v>
      </c>
      <c r="B304" s="3"/>
      <c r="C304" s="3"/>
      <c r="D304" s="3" t="e">
        <f>LOG(D289/D295)</f>
        <v>#REF!</v>
      </c>
      <c r="E304" s="3"/>
      <c r="F304"/>
      <c r="G304"/>
    </row>
    <row r="305" spans="1:7">
      <c r="A305" s="3" t="s">
        <v>22</v>
      </c>
      <c r="B305" s="3"/>
      <c r="C305" s="3"/>
      <c r="D305" s="25" t="e">
        <f>ROUND(5.7+5.7*D304^2+6,1)</f>
        <v>#REF!</v>
      </c>
      <c r="E305" s="21" t="s">
        <v>29</v>
      </c>
      <c r="F305"/>
      <c r="G305"/>
    </row>
    <row r="306" spans="1:7">
      <c r="A306" s="13" t="s">
        <v>21</v>
      </c>
      <c r="B306" s="13"/>
      <c r="C306" s="13"/>
      <c r="D306" s="13" t="e">
        <f>LOG(D295/AVERAGE(D289,D291))</f>
        <v>#REF!</v>
      </c>
      <c r="E306" s="3"/>
      <c r="F306"/>
      <c r="G306"/>
    </row>
    <row r="307" spans="1:7">
      <c r="A307" s="13" t="s">
        <v>26</v>
      </c>
      <c r="B307" s="13"/>
      <c r="C307" s="13"/>
      <c r="D307" s="22" t="e">
        <f>ROUND(IF(3.7+14.1*D306+5.7*D306^2&lt;-4,-4,IF(3.7+14.1*D306+5.7*D306^2&gt;0,0,3.7+14.1*D306+5.7*D306^2)),1)</f>
        <v>#REF!</v>
      </c>
      <c r="E307" s="23" t="s">
        <v>62</v>
      </c>
      <c r="F307"/>
      <c r="G307"/>
    </row>
    <row r="308" spans="1:7">
      <c r="A308" s="14" t="s">
        <v>27</v>
      </c>
      <c r="D308" s="3" t="e">
        <f>LOG(D291/D295)</f>
        <v>#REF!</v>
      </c>
      <c r="E308" s="3"/>
      <c r="F308"/>
      <c r="G308"/>
    </row>
    <row r="309" spans="1:7">
      <c r="A309" s="14" t="s">
        <v>28</v>
      </c>
      <c r="D309" s="25" t="e">
        <f>ROUND(5.7+5.7*D308^2+6,1)</f>
        <v>#REF!</v>
      </c>
      <c r="E309" s="21" t="s">
        <v>29</v>
      </c>
      <c r="F309"/>
      <c r="G309"/>
    </row>
    <row r="310" spans="1:7">
      <c r="A310" s="13" t="s">
        <v>31</v>
      </c>
      <c r="B310" s="13"/>
      <c r="C310" s="13"/>
      <c r="D310" s="13" t="e">
        <f>LOG(D289/D296)</f>
        <v>#REF!</v>
      </c>
      <c r="E310" s="3"/>
      <c r="F310"/>
      <c r="G310"/>
    </row>
    <row r="311" spans="1:7">
      <c r="A311" s="13" t="s">
        <v>32</v>
      </c>
      <c r="B311" s="13"/>
      <c r="C311" s="13"/>
      <c r="D311" s="20" t="e">
        <f>ROUND(5.7+5.7*D310^2+6,1)</f>
        <v>#REF!</v>
      </c>
      <c r="E311" s="21" t="s">
        <v>29</v>
      </c>
      <c r="F311"/>
      <c r="G311"/>
    </row>
    <row r="312" spans="1:7">
      <c r="A312" s="14" t="s">
        <v>33</v>
      </c>
      <c r="D312" s="3" t="e">
        <f>LOG(D296/AVERAGE(D289,D292))</f>
        <v>#REF!</v>
      </c>
      <c r="F312"/>
      <c r="G312"/>
    </row>
    <row r="313" spans="1:7">
      <c r="A313" s="14" t="s">
        <v>34</v>
      </c>
      <c r="D313" s="24" t="e">
        <f>ROUND(IF(3.7+14.1*D312+5.7*D312^2&lt;-4,-4,IF(3.7+14.1*D312+5.7*D312^2&gt;0,0,3.7+14.1*D312+5.7*D312^2)),1)</f>
        <v>#REF!</v>
      </c>
      <c r="E313" s="23" t="s">
        <v>62</v>
      </c>
      <c r="F313"/>
      <c r="G313"/>
    </row>
    <row r="314" spans="1:7">
      <c r="A314" s="13" t="s">
        <v>35</v>
      </c>
      <c r="B314" s="13"/>
      <c r="C314" s="13"/>
      <c r="D314" s="13" t="e">
        <f>LOG(D292/D296)</f>
        <v>#REF!</v>
      </c>
      <c r="E314" s="3"/>
      <c r="F314"/>
      <c r="G314"/>
    </row>
    <row r="315" spans="1:7">
      <c r="A315" s="13" t="s">
        <v>36</v>
      </c>
      <c r="B315" s="13"/>
      <c r="C315" s="13"/>
      <c r="D315" s="20" t="e">
        <f>ROUND(5.7+5.7*D314^2+6,1)</f>
        <v>#REF!</v>
      </c>
      <c r="E315" s="21" t="s">
        <v>29</v>
      </c>
      <c r="F315"/>
      <c r="G315"/>
    </row>
    <row r="316" spans="1:7">
      <c r="A316" s="14" t="s">
        <v>37</v>
      </c>
      <c r="D316" s="3" t="e">
        <f>LOG(D289/D297)</f>
        <v>#REF!</v>
      </c>
      <c r="E316" s="3"/>
      <c r="F316"/>
      <c r="G316"/>
    </row>
    <row r="317" spans="1:7">
      <c r="A317" s="14" t="s">
        <v>38</v>
      </c>
      <c r="D317" s="25" t="e">
        <f>ROUND(5.7+5.7*D316^2+6,1)</f>
        <v>#REF!</v>
      </c>
      <c r="E317" s="21" t="s">
        <v>29</v>
      </c>
      <c r="F317"/>
      <c r="G317"/>
    </row>
    <row r="318" spans="1:7">
      <c r="A318" s="13" t="s">
        <v>39</v>
      </c>
      <c r="B318" s="13"/>
      <c r="C318" s="13"/>
      <c r="D318" s="13" t="e">
        <f>LOG(D297/AVERAGE(D289,D293))</f>
        <v>#REF!</v>
      </c>
      <c r="F318"/>
      <c r="G318"/>
    </row>
    <row r="319" spans="1:7">
      <c r="A319" s="13" t="s">
        <v>40</v>
      </c>
      <c r="B319" s="13"/>
      <c r="C319" s="13"/>
      <c r="D319" s="22" t="e">
        <f>ROUND(IF(3.7+14.1*D318+5.7*D318^2&lt;-4,-4,IF(3.7+14.1*D318+5.7*D318^2&gt;0,0,3.7+14.1*D318+5.7*D318^2)),1)</f>
        <v>#REF!</v>
      </c>
      <c r="E319" s="23" t="s">
        <v>62</v>
      </c>
      <c r="F319"/>
      <c r="G319"/>
    </row>
    <row r="320" spans="1:7">
      <c r="A320" s="14" t="s">
        <v>41</v>
      </c>
      <c r="D320" s="3" t="e">
        <f>LOG(D293/D297)</f>
        <v>#REF!</v>
      </c>
      <c r="E320" s="3"/>
      <c r="F320"/>
      <c r="G320"/>
    </row>
    <row r="321" spans="1:7">
      <c r="A321" s="14" t="s">
        <v>42</v>
      </c>
      <c r="D321" s="25" t="e">
        <f>ROUND(5.7+5.7*D320^2+6,1)</f>
        <v>#REF!</v>
      </c>
      <c r="E321" s="21" t="s">
        <v>29</v>
      </c>
      <c r="F321"/>
      <c r="G321"/>
    </row>
    <row r="324" spans="1:7">
      <c r="A324" s="12" t="s">
        <v>64</v>
      </c>
      <c r="B324" s="12"/>
      <c r="C324" s="12"/>
      <c r="D324" s="3"/>
      <c r="E324" s="3"/>
      <c r="F324"/>
      <c r="G324"/>
    </row>
    <row r="325" spans="1:7">
      <c r="A325" s="17" t="s">
        <v>10</v>
      </c>
      <c r="B325" s="17"/>
      <c r="C325" s="17"/>
      <c r="D325" s="17">
        <v>9</v>
      </c>
      <c r="E325" s="3"/>
      <c r="F325"/>
      <c r="G325"/>
    </row>
    <row r="326" spans="1:7">
      <c r="A326" s="18" t="s">
        <v>52</v>
      </c>
      <c r="B326" s="18"/>
      <c r="C326" s="18"/>
      <c r="D326" s="18">
        <f t="shared" ref="D326:D334" si="7">D289</f>
        <v>360</v>
      </c>
      <c r="E326" s="3"/>
      <c r="F326"/>
      <c r="G326"/>
    </row>
    <row r="327" spans="1:7">
      <c r="A327" s="19" t="s">
        <v>54</v>
      </c>
      <c r="B327" s="19"/>
      <c r="C327" s="19"/>
      <c r="D327" s="19">
        <f t="shared" si="7"/>
        <v>484</v>
      </c>
      <c r="E327" s="3"/>
      <c r="F327"/>
      <c r="G327"/>
    </row>
    <row r="328" spans="1:7">
      <c r="A328" s="19" t="s">
        <v>55</v>
      </c>
      <c r="B328" s="19"/>
      <c r="C328" s="19"/>
      <c r="D328" s="19" t="e">
        <f t="shared" si="7"/>
        <v>#REF!</v>
      </c>
      <c r="E328" s="3"/>
      <c r="F328"/>
      <c r="G328"/>
    </row>
    <row r="329" spans="1:7">
      <c r="A329" s="19" t="s">
        <v>56</v>
      </c>
      <c r="B329" s="19"/>
      <c r="C329" s="19"/>
      <c r="D329" s="19" t="e">
        <f t="shared" si="7"/>
        <v>#REF!</v>
      </c>
      <c r="E329" s="3"/>
      <c r="F329"/>
      <c r="G329"/>
    </row>
    <row r="330" spans="1:7">
      <c r="A330" s="19" t="s">
        <v>57</v>
      </c>
      <c r="B330" s="19"/>
      <c r="C330" s="19"/>
      <c r="D330" s="19" t="e">
        <f t="shared" si="7"/>
        <v>#REF!</v>
      </c>
      <c r="E330" s="3"/>
      <c r="F330"/>
      <c r="G330"/>
    </row>
    <row r="331" spans="1:7">
      <c r="A331" s="18" t="s">
        <v>58</v>
      </c>
      <c r="B331" s="18"/>
      <c r="C331" s="18"/>
      <c r="D331" s="18">
        <f t="shared" si="7"/>
        <v>484</v>
      </c>
      <c r="E331" s="3"/>
      <c r="F331"/>
      <c r="G331"/>
    </row>
    <row r="332" spans="1:7">
      <c r="A332" s="18" t="s">
        <v>59</v>
      </c>
      <c r="B332" s="18"/>
      <c r="C332" s="18"/>
      <c r="D332" s="18" t="e">
        <f t="shared" si="7"/>
        <v>#REF!</v>
      </c>
      <c r="E332" s="3"/>
      <c r="F332"/>
      <c r="G332"/>
    </row>
    <row r="333" spans="1:7">
      <c r="A333" s="18" t="s">
        <v>60</v>
      </c>
      <c r="B333" s="18"/>
      <c r="C333" s="18"/>
      <c r="D333" s="18" t="e">
        <f t="shared" si="7"/>
        <v>#REF!</v>
      </c>
      <c r="E333" s="3"/>
      <c r="F333"/>
      <c r="G333"/>
    </row>
    <row r="334" spans="1:7">
      <c r="A334" s="18" t="s">
        <v>61</v>
      </c>
      <c r="B334" s="18"/>
      <c r="C334" s="18"/>
      <c r="D334" s="18" t="e">
        <f t="shared" si="7"/>
        <v>#REF!</v>
      </c>
      <c r="E334" s="3"/>
      <c r="F334"/>
      <c r="G334"/>
    </row>
    <row r="335" spans="1:7">
      <c r="A335" s="13" t="s">
        <v>8</v>
      </c>
      <c r="B335" s="13"/>
      <c r="C335" s="13"/>
      <c r="D335" s="13">
        <f>LOG(D327/AVERAGE(D326,D331))</f>
        <v>5.9532910682738638E-2</v>
      </c>
      <c r="E335" s="3"/>
      <c r="F335"/>
      <c r="G335"/>
    </row>
    <row r="336" spans="1:7">
      <c r="A336" s="13" t="s">
        <v>9</v>
      </c>
      <c r="B336" s="13"/>
      <c r="C336" s="13"/>
      <c r="D336" s="28">
        <f>ROUND(5.7+14.1*D335+5.7*D335^2+12,1)</f>
        <v>18.600000000000001</v>
      </c>
      <c r="E336" s="27" t="s">
        <v>30</v>
      </c>
      <c r="F336"/>
      <c r="G336"/>
    </row>
    <row r="337" spans="1:7">
      <c r="A337" s="3" t="s">
        <v>11</v>
      </c>
      <c r="B337" s="3"/>
      <c r="C337" s="3"/>
      <c r="D337" s="3">
        <f>LOG(D326/D327)</f>
        <v>-0.12854286087712521</v>
      </c>
      <c r="E337" s="3"/>
      <c r="F337"/>
      <c r="G337"/>
    </row>
    <row r="338" spans="1:7">
      <c r="A338" s="3" t="s">
        <v>3</v>
      </c>
      <c r="B338" s="3"/>
      <c r="C338" s="3"/>
      <c r="D338" s="25">
        <f>ROUND(5.7+5.7*D337^2+6,1)</f>
        <v>11.8</v>
      </c>
      <c r="E338" s="21" t="s">
        <v>29</v>
      </c>
      <c r="F338"/>
      <c r="G338"/>
    </row>
    <row r="339" spans="1:7">
      <c r="A339" s="13" t="s">
        <v>20</v>
      </c>
      <c r="B339" s="13"/>
      <c r="C339" s="13"/>
      <c r="D339" s="13">
        <f>LOG(D327/D331)</f>
        <v>0</v>
      </c>
      <c r="E339" s="3"/>
      <c r="F339"/>
      <c r="G339"/>
    </row>
    <row r="340" spans="1:7">
      <c r="A340" s="13" t="s">
        <v>4</v>
      </c>
      <c r="B340" s="13"/>
      <c r="C340" s="13"/>
      <c r="D340" s="20">
        <f>ROUND(5.7+5.7*D339^2+6,1)</f>
        <v>11.7</v>
      </c>
      <c r="E340" s="21" t="s">
        <v>29</v>
      </c>
      <c r="F340"/>
      <c r="G340"/>
    </row>
    <row r="341" spans="1:7">
      <c r="A341" s="3" t="s">
        <v>25</v>
      </c>
      <c r="B341" s="3"/>
      <c r="C341" s="3"/>
      <c r="D341" s="3" t="e">
        <f>LOG(D328/AVERAGE(D326,D332))</f>
        <v>#REF!</v>
      </c>
      <c r="E341" s="3"/>
      <c r="F341"/>
      <c r="G341"/>
    </row>
    <row r="342" spans="1:7">
      <c r="A342" s="3" t="s">
        <v>22</v>
      </c>
      <c r="B342" s="3"/>
      <c r="C342" s="3"/>
      <c r="D342" s="29" t="e">
        <f>ROUND(5.7+14.1*D341+5.7*D341^2+12,1)</f>
        <v>#REF!</v>
      </c>
      <c r="E342" s="27" t="s">
        <v>30</v>
      </c>
      <c r="F342"/>
      <c r="G342"/>
    </row>
    <row r="343" spans="1:7">
      <c r="A343" s="13" t="s">
        <v>21</v>
      </c>
      <c r="B343" s="13"/>
      <c r="C343" s="13"/>
      <c r="D343" s="13" t="e">
        <f>LOG(D326/D328)</f>
        <v>#REF!</v>
      </c>
      <c r="E343" s="3"/>
      <c r="F343"/>
      <c r="G343"/>
    </row>
    <row r="344" spans="1:7">
      <c r="A344" s="13" t="s">
        <v>26</v>
      </c>
      <c r="B344" s="13"/>
      <c r="C344" s="13"/>
      <c r="D344" s="20" t="e">
        <f>ROUND(5.7+5.7*D343^2+6,1)</f>
        <v>#REF!</v>
      </c>
      <c r="E344" s="21" t="s">
        <v>29</v>
      </c>
      <c r="F344"/>
      <c r="G344"/>
    </row>
    <row r="345" spans="1:7">
      <c r="A345" s="14" t="s">
        <v>27</v>
      </c>
      <c r="D345" s="3" t="e">
        <f>LOG(D328/D332)</f>
        <v>#REF!</v>
      </c>
      <c r="E345" s="3"/>
      <c r="F345"/>
      <c r="G345"/>
    </row>
    <row r="346" spans="1:7">
      <c r="A346" s="14" t="s">
        <v>28</v>
      </c>
      <c r="D346" s="25" t="e">
        <f>ROUND(5.7+5.7*D345^2+6,1)</f>
        <v>#REF!</v>
      </c>
      <c r="E346" s="21" t="s">
        <v>29</v>
      </c>
      <c r="F346"/>
      <c r="G346"/>
    </row>
    <row r="347" spans="1:7">
      <c r="A347" s="13" t="s">
        <v>31</v>
      </c>
      <c r="B347" s="13"/>
      <c r="C347" s="13"/>
      <c r="D347" s="13" t="e">
        <f>LOG(D329/AVERAGE(D326,D333))</f>
        <v>#REF!</v>
      </c>
      <c r="E347" s="3"/>
      <c r="F347"/>
      <c r="G347"/>
    </row>
    <row r="348" spans="1:7">
      <c r="A348" s="13" t="s">
        <v>32</v>
      </c>
      <c r="B348" s="13"/>
      <c r="C348" s="13"/>
      <c r="D348" s="28" t="e">
        <f>ROUND(5.7+14.1*D347+5.7*D347^2+12,1)</f>
        <v>#REF!</v>
      </c>
      <c r="E348" s="27" t="s">
        <v>30</v>
      </c>
      <c r="F348"/>
      <c r="G348"/>
    </row>
    <row r="349" spans="1:7">
      <c r="A349" s="14" t="s">
        <v>33</v>
      </c>
      <c r="D349" s="3" t="e">
        <f>LOG(D326/D329)</f>
        <v>#REF!</v>
      </c>
      <c r="F349"/>
      <c r="G349"/>
    </row>
    <row r="350" spans="1:7">
      <c r="A350" s="14" t="s">
        <v>34</v>
      </c>
      <c r="D350" s="25" t="e">
        <f>ROUND(5.7+5.7*D349^2+6,1)</f>
        <v>#REF!</v>
      </c>
      <c r="E350" s="21" t="s">
        <v>29</v>
      </c>
      <c r="F350"/>
      <c r="G350"/>
    </row>
    <row r="351" spans="1:7">
      <c r="A351" s="13" t="s">
        <v>35</v>
      </c>
      <c r="B351" s="13"/>
      <c r="C351" s="13"/>
      <c r="D351" s="13" t="e">
        <f>LOG(D329/D333)</f>
        <v>#REF!</v>
      </c>
      <c r="E351" s="3"/>
      <c r="F351"/>
      <c r="G351"/>
    </row>
    <row r="352" spans="1:7">
      <c r="A352" s="13" t="s">
        <v>36</v>
      </c>
      <c r="B352" s="13"/>
      <c r="C352" s="13"/>
      <c r="D352" s="20" t="e">
        <f>ROUND(5.7+5.7*D351^2+6,1)</f>
        <v>#REF!</v>
      </c>
      <c r="E352" s="21" t="s">
        <v>29</v>
      </c>
      <c r="F352"/>
      <c r="G352"/>
    </row>
    <row r="353" spans="1:7">
      <c r="A353" s="14" t="s">
        <v>37</v>
      </c>
      <c r="D353" s="3" t="e">
        <f>LOG(D330/AVERAGE(D326,D334))</f>
        <v>#REF!</v>
      </c>
      <c r="E353" s="3"/>
      <c r="F353"/>
      <c r="G353"/>
    </row>
    <row r="354" spans="1:7">
      <c r="A354" s="14" t="s">
        <v>38</v>
      </c>
      <c r="D354" s="29" t="e">
        <f>ROUND(5.7+14.1*D353+5.7*D353^2+12,1)</f>
        <v>#REF!</v>
      </c>
      <c r="E354" s="27" t="s">
        <v>30</v>
      </c>
      <c r="F354"/>
      <c r="G354"/>
    </row>
    <row r="355" spans="1:7">
      <c r="A355" s="13" t="s">
        <v>39</v>
      </c>
      <c r="B355" s="13"/>
      <c r="C355" s="13"/>
      <c r="D355" s="13" t="e">
        <f>LOG(D326/D330)</f>
        <v>#REF!</v>
      </c>
      <c r="F355"/>
      <c r="G355"/>
    </row>
    <row r="356" spans="1:7">
      <c r="A356" s="13" t="s">
        <v>40</v>
      </c>
      <c r="B356" s="13"/>
      <c r="C356" s="13"/>
      <c r="D356" s="20" t="e">
        <f>ROUND(5.7+5.7*D355^2+6,1)</f>
        <v>#REF!</v>
      </c>
      <c r="E356" s="21" t="s">
        <v>29</v>
      </c>
      <c r="F356"/>
      <c r="G356"/>
    </row>
    <row r="357" spans="1:7">
      <c r="A357" s="14" t="s">
        <v>41</v>
      </c>
      <c r="D357" s="3" t="e">
        <f>LOG(D330/D334)</f>
        <v>#REF!</v>
      </c>
      <c r="E357" s="3"/>
      <c r="F357"/>
      <c r="G357"/>
    </row>
    <row r="358" spans="1:7">
      <c r="A358" s="14" t="s">
        <v>42</v>
      </c>
      <c r="D358" s="25" t="e">
        <f>ROUND(5.7+5.7*D357^2+6,1)</f>
        <v>#REF!</v>
      </c>
      <c r="E358" s="21" t="s">
        <v>29</v>
      </c>
      <c r="F358"/>
      <c r="G358"/>
    </row>
    <row r="361" spans="1:7">
      <c r="A361" s="12" t="s">
        <v>64</v>
      </c>
      <c r="B361" s="12"/>
      <c r="C361" s="12"/>
      <c r="D361" s="3"/>
      <c r="E361" s="3"/>
      <c r="F361"/>
      <c r="G361"/>
    </row>
    <row r="362" spans="1:7">
      <c r="A362" s="17" t="s">
        <v>10</v>
      </c>
      <c r="B362" s="17"/>
      <c r="C362" s="17"/>
      <c r="D362" s="17">
        <v>10</v>
      </c>
      <c r="E362" s="3"/>
      <c r="F362"/>
      <c r="G362"/>
    </row>
    <row r="363" spans="1:7">
      <c r="A363" s="18" t="s">
        <v>52</v>
      </c>
      <c r="B363" s="18"/>
      <c r="C363" s="18"/>
      <c r="D363" s="18">
        <f t="shared" ref="D363:D371" si="8">D326</f>
        <v>360</v>
      </c>
      <c r="E363" s="3"/>
      <c r="F363"/>
      <c r="G363"/>
    </row>
    <row r="364" spans="1:7">
      <c r="A364" s="19" t="s">
        <v>54</v>
      </c>
      <c r="B364" s="19"/>
      <c r="C364" s="19"/>
      <c r="D364" s="19">
        <f t="shared" si="8"/>
        <v>484</v>
      </c>
      <c r="E364" s="3"/>
      <c r="F364"/>
      <c r="G364"/>
    </row>
    <row r="365" spans="1:7">
      <c r="A365" s="19" t="s">
        <v>55</v>
      </c>
      <c r="B365" s="19"/>
      <c r="C365" s="19"/>
      <c r="D365" s="19" t="e">
        <f t="shared" si="8"/>
        <v>#REF!</v>
      </c>
      <c r="E365" s="3"/>
      <c r="F365"/>
      <c r="G365"/>
    </row>
    <row r="366" spans="1:7">
      <c r="A366" s="19" t="s">
        <v>56</v>
      </c>
      <c r="B366" s="19"/>
      <c r="C366" s="19"/>
      <c r="D366" s="19" t="e">
        <f t="shared" si="8"/>
        <v>#REF!</v>
      </c>
      <c r="E366" s="3"/>
      <c r="F366"/>
      <c r="G366"/>
    </row>
    <row r="367" spans="1:7">
      <c r="A367" s="19" t="s">
        <v>57</v>
      </c>
      <c r="B367" s="19"/>
      <c r="C367" s="19"/>
      <c r="D367" s="19" t="e">
        <f t="shared" si="8"/>
        <v>#REF!</v>
      </c>
      <c r="E367" s="3"/>
      <c r="F367"/>
      <c r="G367"/>
    </row>
    <row r="368" spans="1:7">
      <c r="A368" s="18" t="s">
        <v>58</v>
      </c>
      <c r="B368" s="18"/>
      <c r="C368" s="18"/>
      <c r="D368" s="18">
        <f t="shared" si="8"/>
        <v>484</v>
      </c>
      <c r="E368" s="3"/>
      <c r="F368"/>
      <c r="G368"/>
    </row>
    <row r="369" spans="1:7">
      <c r="A369" s="18" t="s">
        <v>59</v>
      </c>
      <c r="B369" s="18"/>
      <c r="C369" s="18"/>
      <c r="D369" s="18" t="e">
        <f t="shared" si="8"/>
        <v>#REF!</v>
      </c>
      <c r="E369" s="3"/>
      <c r="F369"/>
      <c r="G369"/>
    </row>
    <row r="370" spans="1:7">
      <c r="A370" s="18" t="s">
        <v>60</v>
      </c>
      <c r="B370" s="18"/>
      <c r="C370" s="18"/>
      <c r="D370" s="18" t="e">
        <f t="shared" si="8"/>
        <v>#REF!</v>
      </c>
      <c r="E370" s="3"/>
      <c r="F370"/>
      <c r="G370"/>
    </row>
    <row r="371" spans="1:7">
      <c r="A371" s="18" t="s">
        <v>61</v>
      </c>
      <c r="B371" s="18"/>
      <c r="C371" s="18"/>
      <c r="D371" s="18" t="e">
        <f t="shared" si="8"/>
        <v>#REF!</v>
      </c>
      <c r="E371" s="3"/>
      <c r="F371"/>
      <c r="G371"/>
    </row>
    <row r="372" spans="1:7">
      <c r="A372" s="13" t="s">
        <v>8</v>
      </c>
      <c r="B372" s="13"/>
      <c r="C372" s="13"/>
      <c r="D372" s="13">
        <f>LOG(D364/AVERAGE(D363,D368))</f>
        <v>5.9532910682738638E-2</v>
      </c>
      <c r="E372" s="3"/>
      <c r="F372"/>
      <c r="G372"/>
    </row>
    <row r="373" spans="1:7">
      <c r="A373" s="13" t="s">
        <v>9</v>
      </c>
      <c r="B373" s="13"/>
      <c r="C373" s="13"/>
      <c r="D373" s="22">
        <f>ROUND(IF(3.7+14.1*D372+5.7*D372^2&lt;-4,-4,IF(3.7+14.1*D372+5.7*D372^2&gt;0,0,3.7+14.1*D372+5.7*D372^2)),1)</f>
        <v>0</v>
      </c>
      <c r="E373" s="23" t="s">
        <v>62</v>
      </c>
      <c r="F373"/>
      <c r="G373"/>
    </row>
    <row r="374" spans="1:7">
      <c r="A374" s="3" t="s">
        <v>11</v>
      </c>
      <c r="B374" s="3"/>
      <c r="C374" s="3"/>
      <c r="D374" s="3">
        <f>LOG(D363/D364)</f>
        <v>-0.12854286087712521</v>
      </c>
      <c r="E374" s="3"/>
      <c r="F374"/>
      <c r="G374"/>
    </row>
    <row r="375" spans="1:7">
      <c r="A375" s="3" t="s">
        <v>3</v>
      </c>
      <c r="B375" s="3"/>
      <c r="C375" s="3"/>
      <c r="D375" s="25">
        <f>ROUND(5.7+5.7*D374^2+6,1)</f>
        <v>11.8</v>
      </c>
      <c r="E375" s="21" t="s">
        <v>29</v>
      </c>
      <c r="F375"/>
      <c r="G375"/>
    </row>
    <row r="376" spans="1:7">
      <c r="A376" s="13" t="s">
        <v>20</v>
      </c>
      <c r="B376" s="13"/>
      <c r="C376" s="13"/>
      <c r="D376" s="13">
        <f>LOG(D364/D368)</f>
        <v>0</v>
      </c>
      <c r="E376" s="3"/>
      <c r="F376"/>
      <c r="G376"/>
    </row>
    <row r="377" spans="1:7">
      <c r="A377" s="13" t="s">
        <v>4</v>
      </c>
      <c r="B377" s="13"/>
      <c r="C377" s="13"/>
      <c r="D377" s="20">
        <f>ROUND(5.7+5.7*D376^2+6,1)</f>
        <v>11.7</v>
      </c>
      <c r="E377" s="21" t="s">
        <v>29</v>
      </c>
      <c r="F377"/>
      <c r="G377"/>
    </row>
    <row r="378" spans="1:7">
      <c r="A378" s="3" t="s">
        <v>25</v>
      </c>
      <c r="B378" s="3"/>
      <c r="C378" s="3"/>
      <c r="D378" s="3" t="e">
        <f>LOG(D365/AVERAGE(D363,D369))</f>
        <v>#REF!</v>
      </c>
      <c r="E378" s="3"/>
      <c r="F378"/>
      <c r="G378"/>
    </row>
    <row r="379" spans="1:7">
      <c r="A379" s="3" t="s">
        <v>22</v>
      </c>
      <c r="B379" s="3"/>
      <c r="C379" s="3"/>
      <c r="D379" s="24" t="e">
        <f>ROUND(IF(3.7+14.1*D378+5.7*D378^2&lt;-4,-4,IF(3.7+14.1*D378+5.7*D378^2&gt;0,0,3.7+14.1*D378+5.7*D378^2)),1)</f>
        <v>#REF!</v>
      </c>
      <c r="E379" s="23" t="s">
        <v>62</v>
      </c>
      <c r="F379"/>
      <c r="G379"/>
    </row>
    <row r="380" spans="1:7">
      <c r="A380" s="13" t="s">
        <v>21</v>
      </c>
      <c r="B380" s="13"/>
      <c r="C380" s="13"/>
      <c r="D380" s="13" t="e">
        <f>LOG(D363/D365)</f>
        <v>#REF!</v>
      </c>
      <c r="E380" s="3"/>
      <c r="F380"/>
      <c r="G380"/>
    </row>
    <row r="381" spans="1:7">
      <c r="A381" s="13" t="s">
        <v>26</v>
      </c>
      <c r="B381" s="13"/>
      <c r="C381" s="13"/>
      <c r="D381" s="20" t="e">
        <f>ROUND(5.7+5.7*D380^2+6,1)</f>
        <v>#REF!</v>
      </c>
      <c r="E381" s="21" t="s">
        <v>29</v>
      </c>
      <c r="F381"/>
      <c r="G381"/>
    </row>
    <row r="382" spans="1:7">
      <c r="A382" s="14" t="s">
        <v>27</v>
      </c>
      <c r="D382" s="3" t="e">
        <f>LOG(D365/D369)</f>
        <v>#REF!</v>
      </c>
      <c r="E382" s="3"/>
      <c r="F382"/>
      <c r="G382"/>
    </row>
    <row r="383" spans="1:7">
      <c r="A383" s="14" t="s">
        <v>28</v>
      </c>
      <c r="D383" s="25" t="e">
        <f>ROUND(5.7+5.7*D382^2+6,1)</f>
        <v>#REF!</v>
      </c>
      <c r="E383" s="21" t="s">
        <v>29</v>
      </c>
      <c r="F383"/>
      <c r="G383"/>
    </row>
    <row r="384" spans="1:7">
      <c r="A384" s="13" t="s">
        <v>31</v>
      </c>
      <c r="B384" s="13"/>
      <c r="C384" s="13"/>
      <c r="D384" s="13" t="e">
        <f>LOG(D366/AVERAGE(D363,D370))</f>
        <v>#REF!</v>
      </c>
      <c r="E384" s="3"/>
      <c r="F384"/>
      <c r="G384"/>
    </row>
    <row r="385" spans="1:7">
      <c r="A385" s="13" t="s">
        <v>32</v>
      </c>
      <c r="B385" s="13"/>
      <c r="C385" s="13"/>
      <c r="D385" s="22" t="e">
        <f>ROUND(IF(3.7+14.1*D384+5.7*D384^2&lt;-4,-4,IF(3.7+14.1*D384+5.7*D384^2&gt;0,0,3.7+14.1*D384+5.7*D384^2)),1)</f>
        <v>#REF!</v>
      </c>
      <c r="E385" s="23" t="s">
        <v>62</v>
      </c>
      <c r="F385"/>
      <c r="G385"/>
    </row>
    <row r="386" spans="1:7">
      <c r="A386" s="14" t="s">
        <v>33</v>
      </c>
      <c r="D386" s="3" t="e">
        <f>LOG(D363/D366)</f>
        <v>#REF!</v>
      </c>
      <c r="F386"/>
      <c r="G386"/>
    </row>
    <row r="387" spans="1:7">
      <c r="A387" s="14" t="s">
        <v>34</v>
      </c>
      <c r="D387" s="25" t="e">
        <f>ROUND(5.7+5.7*D386^2+6,1)</f>
        <v>#REF!</v>
      </c>
      <c r="E387" s="21" t="s">
        <v>29</v>
      </c>
      <c r="F387"/>
      <c r="G387"/>
    </row>
    <row r="388" spans="1:7">
      <c r="A388" s="13" t="s">
        <v>35</v>
      </c>
      <c r="B388" s="13"/>
      <c r="C388" s="13"/>
      <c r="D388" s="13" t="e">
        <f>LOG(D366/D370)</f>
        <v>#REF!</v>
      </c>
      <c r="E388" s="3"/>
      <c r="F388"/>
      <c r="G388"/>
    </row>
    <row r="389" spans="1:7">
      <c r="A389" s="13" t="s">
        <v>36</v>
      </c>
      <c r="B389" s="13"/>
      <c r="C389" s="13"/>
      <c r="D389" s="20" t="e">
        <f>ROUND(5.7+5.7*D388^2+6,1)</f>
        <v>#REF!</v>
      </c>
      <c r="E389" s="21" t="s">
        <v>29</v>
      </c>
      <c r="F389"/>
      <c r="G389"/>
    </row>
    <row r="390" spans="1:7">
      <c r="A390" s="14" t="s">
        <v>37</v>
      </c>
      <c r="D390" s="3" t="e">
        <f>LOG(D367/AVERAGE(D363,D371))</f>
        <v>#REF!</v>
      </c>
      <c r="E390" s="3"/>
      <c r="F390"/>
      <c r="G390"/>
    </row>
    <row r="391" spans="1:7">
      <c r="A391" s="14" t="s">
        <v>38</v>
      </c>
      <c r="D391" s="24" t="e">
        <f>ROUND(IF(3.7+14.1*D390+5.7*D390^2&lt;-4,-4,IF(3.7+14.1*D390+5.7*D390^2&gt;0,0,3.7+14.1*D390+5.7*D390^2)),1)</f>
        <v>#REF!</v>
      </c>
      <c r="E391" s="23" t="s">
        <v>62</v>
      </c>
      <c r="F391"/>
      <c r="G391"/>
    </row>
    <row r="392" spans="1:7">
      <c r="A392" s="13" t="s">
        <v>39</v>
      </c>
      <c r="B392" s="13"/>
      <c r="C392" s="13"/>
      <c r="D392" s="13" t="e">
        <f>LOG(D363/D367)</f>
        <v>#REF!</v>
      </c>
      <c r="F392"/>
      <c r="G392"/>
    </row>
    <row r="393" spans="1:7">
      <c r="A393" s="13" t="s">
        <v>40</v>
      </c>
      <c r="B393" s="13"/>
      <c r="C393" s="13"/>
      <c r="D393" s="20" t="e">
        <f>ROUND(5.7+5.7*D392^2+6,1)</f>
        <v>#REF!</v>
      </c>
      <c r="E393" s="21" t="s">
        <v>29</v>
      </c>
      <c r="F393"/>
      <c r="G393"/>
    </row>
    <row r="394" spans="1:7">
      <c r="A394" s="14" t="s">
        <v>41</v>
      </c>
      <c r="D394" s="3" t="e">
        <f>LOG(D367/D371)</f>
        <v>#REF!</v>
      </c>
      <c r="E394" s="3"/>
      <c r="F394"/>
      <c r="G394"/>
    </row>
    <row r="395" spans="1:7">
      <c r="A395" s="14" t="s">
        <v>42</v>
      </c>
      <c r="D395" s="25" t="e">
        <f>ROUND(5.7+5.7*D394^2+6,1)</f>
        <v>#REF!</v>
      </c>
      <c r="E395" s="21" t="s">
        <v>29</v>
      </c>
      <c r="F395"/>
      <c r="G395"/>
    </row>
    <row r="398" spans="1:7">
      <c r="A398" s="12" t="s">
        <v>65</v>
      </c>
      <c r="B398" s="12"/>
      <c r="C398" s="12"/>
      <c r="D398" s="3"/>
      <c r="E398" s="3"/>
      <c r="F398"/>
      <c r="G398"/>
    </row>
    <row r="399" spans="1:7">
      <c r="A399" s="17" t="s">
        <v>10</v>
      </c>
      <c r="B399" s="17"/>
      <c r="C399" s="17"/>
      <c r="D399" s="17">
        <v>11</v>
      </c>
      <c r="E399" s="3"/>
      <c r="F399"/>
      <c r="G399"/>
    </row>
    <row r="400" spans="1:7">
      <c r="A400" s="18" t="s">
        <v>52</v>
      </c>
      <c r="B400" s="18"/>
      <c r="C400" s="18"/>
      <c r="D400" s="18">
        <f t="shared" ref="D400:D408" si="9">D363</f>
        <v>360</v>
      </c>
      <c r="E400" s="3"/>
      <c r="F400"/>
      <c r="G400"/>
    </row>
    <row r="401" spans="1:7">
      <c r="A401" s="19" t="s">
        <v>54</v>
      </c>
      <c r="B401" s="19"/>
      <c r="C401" s="19"/>
      <c r="D401" s="19">
        <f t="shared" si="9"/>
        <v>484</v>
      </c>
      <c r="E401" s="3"/>
      <c r="F401"/>
      <c r="G401"/>
    </row>
    <row r="402" spans="1:7">
      <c r="A402" s="19" t="s">
        <v>55</v>
      </c>
      <c r="B402" s="19"/>
      <c r="C402" s="19"/>
      <c r="D402" s="19" t="e">
        <f t="shared" si="9"/>
        <v>#REF!</v>
      </c>
      <c r="E402" s="3"/>
      <c r="F402"/>
      <c r="G402"/>
    </row>
    <row r="403" spans="1:7">
      <c r="A403" s="19" t="s">
        <v>56</v>
      </c>
      <c r="B403" s="19"/>
      <c r="C403" s="19"/>
      <c r="D403" s="19" t="e">
        <f t="shared" si="9"/>
        <v>#REF!</v>
      </c>
      <c r="E403" s="3"/>
      <c r="F403"/>
      <c r="G403"/>
    </row>
    <row r="404" spans="1:7">
      <c r="A404" s="19" t="s">
        <v>57</v>
      </c>
      <c r="B404" s="19"/>
      <c r="C404" s="19"/>
      <c r="D404" s="19" t="e">
        <f t="shared" si="9"/>
        <v>#REF!</v>
      </c>
      <c r="E404" s="3"/>
      <c r="F404"/>
      <c r="G404"/>
    </row>
    <row r="405" spans="1:7">
      <c r="A405" s="18" t="s">
        <v>58</v>
      </c>
      <c r="B405" s="18"/>
      <c r="C405" s="18"/>
      <c r="D405" s="18">
        <f t="shared" si="9"/>
        <v>484</v>
      </c>
      <c r="E405" s="3"/>
      <c r="F405"/>
      <c r="G405"/>
    </row>
    <row r="406" spans="1:7">
      <c r="A406" s="18" t="s">
        <v>59</v>
      </c>
      <c r="B406" s="18"/>
      <c r="C406" s="18"/>
      <c r="D406" s="18" t="e">
        <f t="shared" si="9"/>
        <v>#REF!</v>
      </c>
      <c r="E406" s="3"/>
      <c r="F406"/>
      <c r="G406"/>
    </row>
    <row r="407" spans="1:7">
      <c r="A407" s="18" t="s">
        <v>60</v>
      </c>
      <c r="B407" s="18"/>
      <c r="C407" s="18"/>
      <c r="D407" s="18" t="e">
        <f t="shared" si="9"/>
        <v>#REF!</v>
      </c>
      <c r="E407" s="3"/>
      <c r="F407"/>
      <c r="G407"/>
    </row>
    <row r="408" spans="1:7">
      <c r="A408" s="18" t="s">
        <v>61</v>
      </c>
      <c r="B408" s="18"/>
      <c r="C408" s="18"/>
      <c r="D408" s="18" t="e">
        <f t="shared" si="9"/>
        <v>#REF!</v>
      </c>
      <c r="E408" s="3"/>
      <c r="F408"/>
      <c r="G408"/>
    </row>
    <row r="409" spans="1:7">
      <c r="A409" s="13" t="s">
        <v>8</v>
      </c>
      <c r="B409" s="13"/>
      <c r="C409" s="13"/>
      <c r="D409" s="13">
        <f>LOG(D400/D405)</f>
        <v>-0.12854286087712521</v>
      </c>
      <c r="E409" s="3"/>
      <c r="F409"/>
      <c r="G409"/>
    </row>
    <row r="410" spans="1:7">
      <c r="A410" s="13" t="s">
        <v>9</v>
      </c>
      <c r="B410" s="13"/>
      <c r="C410" s="13"/>
      <c r="D410" s="20">
        <f>ROUND(10+10*ABS(D409),1)</f>
        <v>11.3</v>
      </c>
      <c r="E410" s="21" t="s">
        <v>29</v>
      </c>
      <c r="F410"/>
      <c r="G410"/>
    </row>
    <row r="411" spans="1:7">
      <c r="A411" s="3" t="s">
        <v>11</v>
      </c>
      <c r="B411" s="3"/>
      <c r="C411" s="3"/>
      <c r="D411" s="3">
        <f>LOG(D400/D401)</f>
        <v>-0.12854286087712521</v>
      </c>
      <c r="E411" s="3"/>
      <c r="F411"/>
      <c r="G411"/>
    </row>
    <row r="412" spans="1:7">
      <c r="A412" s="3" t="s">
        <v>3</v>
      </c>
      <c r="B412" s="3"/>
      <c r="C412" s="3"/>
      <c r="D412" s="25">
        <f>ROUND(10+10*ABS(D411),1)</f>
        <v>11.3</v>
      </c>
      <c r="E412" s="21" t="s">
        <v>29</v>
      </c>
      <c r="F412"/>
      <c r="G412"/>
    </row>
    <row r="413" spans="1:7">
      <c r="A413" s="13" t="s">
        <v>20</v>
      </c>
      <c r="B413" s="13"/>
      <c r="C413" s="13"/>
      <c r="D413" s="13">
        <f>IF(LOG(D400/AVERAGE(D401,D405))&lt;LOG(3),LOG(3),LOG(D400/AVERAGE(D401,D405)))</f>
        <v>0.47712125471966244</v>
      </c>
      <c r="E413" s="3"/>
      <c r="F413"/>
      <c r="G413"/>
    </row>
    <row r="414" spans="1:7">
      <c r="A414" s="13" t="s">
        <v>4</v>
      </c>
      <c r="B414" s="13"/>
      <c r="C414" s="13"/>
      <c r="D414" s="22">
        <f>ROUND(3-14.1*D413+5.7*D413^2,1)</f>
        <v>-2.4</v>
      </c>
      <c r="E414" s="23" t="s">
        <v>62</v>
      </c>
      <c r="F414"/>
      <c r="G414"/>
    </row>
    <row r="415" spans="1:7">
      <c r="A415" s="3" t="s">
        <v>25</v>
      </c>
      <c r="B415" s="3"/>
      <c r="C415" s="3"/>
      <c r="D415" s="3" t="e">
        <f>LOG(D400/D406)</f>
        <v>#REF!</v>
      </c>
      <c r="E415" s="3"/>
      <c r="F415"/>
      <c r="G415"/>
    </row>
    <row r="416" spans="1:7">
      <c r="A416" s="3" t="s">
        <v>22</v>
      </c>
      <c r="B416" s="3"/>
      <c r="C416" s="3"/>
      <c r="D416" s="25" t="e">
        <f>ROUND(10+10*ABS(D415),1)</f>
        <v>#REF!</v>
      </c>
      <c r="E416" s="21" t="s">
        <v>29</v>
      </c>
      <c r="F416"/>
      <c r="G416"/>
    </row>
    <row r="417" spans="1:7">
      <c r="A417" s="13" t="s">
        <v>21</v>
      </c>
      <c r="B417" s="13"/>
      <c r="C417" s="13"/>
      <c r="D417" s="13" t="e">
        <f>LOG(D400/D402)</f>
        <v>#REF!</v>
      </c>
      <c r="E417" s="3"/>
      <c r="F417"/>
      <c r="G417"/>
    </row>
    <row r="418" spans="1:7">
      <c r="A418" s="13" t="s">
        <v>26</v>
      </c>
      <c r="B418" s="13"/>
      <c r="C418" s="13"/>
      <c r="D418" s="20" t="e">
        <f>ROUND(10+10*ABS(D417),1)</f>
        <v>#REF!</v>
      </c>
      <c r="E418" s="21" t="s">
        <v>29</v>
      </c>
      <c r="F418"/>
      <c r="G418"/>
    </row>
    <row r="419" spans="1:7">
      <c r="A419" s="14" t="s">
        <v>27</v>
      </c>
      <c r="D419" s="14" t="e">
        <f>IF(LOG(D400/AVERAGE(D402,D406))&lt;LOG(3),LOG(3),LOG(D400/AVERAGE(D402,D406)))</f>
        <v>#REF!</v>
      </c>
      <c r="E419" s="3"/>
      <c r="F419"/>
      <c r="G419"/>
    </row>
    <row r="420" spans="1:7">
      <c r="A420" s="14" t="s">
        <v>28</v>
      </c>
      <c r="D420" s="24" t="e">
        <f>ROUND(3-14.1*D419+5.7*D419^2,1)</f>
        <v>#REF!</v>
      </c>
      <c r="E420" s="23" t="s">
        <v>62</v>
      </c>
      <c r="F420"/>
      <c r="G420"/>
    </row>
    <row r="421" spans="1:7">
      <c r="A421" s="13" t="s">
        <v>31</v>
      </c>
      <c r="B421" s="13"/>
      <c r="C421" s="13"/>
      <c r="D421" s="13" t="e">
        <f>LOG(D400/D407)</f>
        <v>#REF!</v>
      </c>
      <c r="E421" s="3"/>
      <c r="F421"/>
      <c r="G421"/>
    </row>
    <row r="422" spans="1:7">
      <c r="A422" s="13" t="s">
        <v>32</v>
      </c>
      <c r="B422" s="13"/>
      <c r="C422" s="13"/>
      <c r="D422" s="20" t="e">
        <f>ROUND(10+10*ABS(D421),1)</f>
        <v>#REF!</v>
      </c>
      <c r="E422" s="21" t="s">
        <v>29</v>
      </c>
      <c r="F422"/>
      <c r="G422"/>
    </row>
    <row r="423" spans="1:7">
      <c r="A423" s="14" t="s">
        <v>33</v>
      </c>
      <c r="D423" s="3" t="e">
        <f>LOG(D400/D403)</f>
        <v>#REF!</v>
      </c>
      <c r="F423"/>
      <c r="G423"/>
    </row>
    <row r="424" spans="1:7">
      <c r="A424" s="14" t="s">
        <v>34</v>
      </c>
      <c r="D424" s="25" t="e">
        <f>ROUND(10+10*ABS(D423),1)</f>
        <v>#REF!</v>
      </c>
      <c r="E424" s="21" t="s">
        <v>29</v>
      </c>
      <c r="F424"/>
      <c r="G424"/>
    </row>
    <row r="425" spans="1:7">
      <c r="A425" s="13" t="s">
        <v>35</v>
      </c>
      <c r="B425" s="13"/>
      <c r="C425" s="13"/>
      <c r="D425" s="13" t="e">
        <f>IF(LOG(D400/AVERAGE(D407))&lt;LOG(3),LOG(3),LOG(D400/AVERAGE(D407)))</f>
        <v>#REF!</v>
      </c>
      <c r="E425" s="3"/>
      <c r="F425"/>
      <c r="G425"/>
    </row>
    <row r="426" spans="1:7">
      <c r="A426" s="13" t="s">
        <v>36</v>
      </c>
      <c r="B426" s="13"/>
      <c r="C426" s="13"/>
      <c r="D426" s="22" t="e">
        <f>ROUND(3-14.1*D425+5.7*D425^2,1)</f>
        <v>#REF!</v>
      </c>
      <c r="E426" s="23" t="s">
        <v>62</v>
      </c>
      <c r="F426"/>
      <c r="G426"/>
    </row>
    <row r="427" spans="1:7">
      <c r="A427" s="14" t="s">
        <v>37</v>
      </c>
      <c r="D427" s="3" t="e">
        <f>LOG(D400/D408)</f>
        <v>#REF!</v>
      </c>
      <c r="E427" s="3"/>
      <c r="F427"/>
      <c r="G427"/>
    </row>
    <row r="428" spans="1:7">
      <c r="A428" s="14" t="s">
        <v>38</v>
      </c>
      <c r="D428" s="25" t="e">
        <f>ROUND(10+10*ABS(D427),1)</f>
        <v>#REF!</v>
      </c>
      <c r="E428" s="21" t="s">
        <v>29</v>
      </c>
      <c r="F428"/>
      <c r="G428"/>
    </row>
    <row r="429" spans="1:7">
      <c r="A429" s="13" t="s">
        <v>39</v>
      </c>
      <c r="B429" s="13"/>
      <c r="C429" s="13"/>
      <c r="D429" s="13" t="e">
        <f>LOG(D400/D404)</f>
        <v>#REF!</v>
      </c>
      <c r="F429"/>
      <c r="G429"/>
    </row>
    <row r="430" spans="1:7">
      <c r="A430" s="13" t="s">
        <v>40</v>
      </c>
      <c r="B430" s="13"/>
      <c r="C430" s="13"/>
      <c r="D430" s="20" t="e">
        <f>ROUND(10+10*ABS(D429),1)</f>
        <v>#REF!</v>
      </c>
      <c r="E430" s="21" t="s">
        <v>29</v>
      </c>
      <c r="F430"/>
      <c r="G430"/>
    </row>
    <row r="431" spans="1:7">
      <c r="A431" s="14" t="s">
        <v>41</v>
      </c>
      <c r="D431" s="14" t="e">
        <f>IF(LOG(D400/AVERAGE(D404,D408))&lt;LOG(3),LOG(3),LOG(D400/AVERAGE(D404,D408)))</f>
        <v>#REF!</v>
      </c>
      <c r="E431" s="3"/>
      <c r="F431"/>
      <c r="G431"/>
    </row>
    <row r="432" spans="1:7">
      <c r="A432" s="14" t="s">
        <v>42</v>
      </c>
      <c r="D432" s="24" t="e">
        <f>ROUND(3-14.1*D431+5.7*D431^2,1)</f>
        <v>#REF!</v>
      </c>
      <c r="E432" s="23" t="s">
        <v>62</v>
      </c>
      <c r="F432"/>
      <c r="G432"/>
    </row>
    <row r="435" spans="1:7">
      <c r="A435" s="12" t="s">
        <v>65</v>
      </c>
      <c r="B435" s="12"/>
      <c r="C435" s="12"/>
      <c r="D435" s="3"/>
      <c r="E435" s="3"/>
      <c r="F435"/>
      <c r="G435"/>
    </row>
    <row r="436" spans="1:7">
      <c r="A436" s="17" t="s">
        <v>10</v>
      </c>
      <c r="B436" s="17"/>
      <c r="C436" s="17"/>
      <c r="D436" s="17">
        <v>12</v>
      </c>
      <c r="E436" s="3"/>
      <c r="F436"/>
      <c r="G436"/>
    </row>
    <row r="437" spans="1:7">
      <c r="A437" s="18" t="s">
        <v>52</v>
      </c>
      <c r="B437" s="18"/>
      <c r="C437" s="18"/>
      <c r="D437" s="18">
        <f t="shared" ref="D437:D445" si="10">D400</f>
        <v>360</v>
      </c>
      <c r="E437" s="3"/>
      <c r="F437"/>
      <c r="G437"/>
    </row>
    <row r="438" spans="1:7">
      <c r="A438" s="19" t="s">
        <v>54</v>
      </c>
      <c r="B438" s="19"/>
      <c r="C438" s="19"/>
      <c r="D438" s="19">
        <f t="shared" si="10"/>
        <v>484</v>
      </c>
      <c r="E438" s="3"/>
      <c r="F438"/>
      <c r="G438"/>
    </row>
    <row r="439" spans="1:7">
      <c r="A439" s="19" t="s">
        <v>55</v>
      </c>
      <c r="B439" s="19"/>
      <c r="C439" s="19"/>
      <c r="D439" s="19" t="e">
        <f t="shared" si="10"/>
        <v>#REF!</v>
      </c>
      <c r="E439" s="3"/>
      <c r="F439"/>
      <c r="G439"/>
    </row>
    <row r="440" spans="1:7">
      <c r="A440" s="19" t="s">
        <v>56</v>
      </c>
      <c r="B440" s="19"/>
      <c r="C440" s="19"/>
      <c r="D440" s="19" t="e">
        <f t="shared" si="10"/>
        <v>#REF!</v>
      </c>
      <c r="E440" s="3"/>
      <c r="F440"/>
      <c r="G440"/>
    </row>
    <row r="441" spans="1:7">
      <c r="A441" s="19" t="s">
        <v>57</v>
      </c>
      <c r="B441" s="19"/>
      <c r="C441" s="19"/>
      <c r="D441" s="19" t="e">
        <f t="shared" si="10"/>
        <v>#REF!</v>
      </c>
      <c r="E441" s="3"/>
      <c r="F441"/>
      <c r="G441"/>
    </row>
    <row r="442" spans="1:7">
      <c r="A442" s="18" t="s">
        <v>58</v>
      </c>
      <c r="B442" s="18"/>
      <c r="C442" s="18"/>
      <c r="D442" s="18">
        <f t="shared" si="10"/>
        <v>484</v>
      </c>
      <c r="E442" s="3"/>
      <c r="F442"/>
      <c r="G442"/>
    </row>
    <row r="443" spans="1:7">
      <c r="A443" s="18" t="s">
        <v>59</v>
      </c>
      <c r="B443" s="18"/>
      <c r="C443" s="18"/>
      <c r="D443" s="18" t="e">
        <f t="shared" si="10"/>
        <v>#REF!</v>
      </c>
      <c r="E443" s="3"/>
      <c r="F443"/>
      <c r="G443"/>
    </row>
    <row r="444" spans="1:7">
      <c r="A444" s="18" t="s">
        <v>60</v>
      </c>
      <c r="B444" s="18"/>
      <c r="C444" s="18"/>
      <c r="D444" s="18" t="e">
        <f t="shared" si="10"/>
        <v>#REF!</v>
      </c>
      <c r="E444" s="3"/>
      <c r="F444"/>
      <c r="G444"/>
    </row>
    <row r="445" spans="1:7">
      <c r="A445" s="18" t="s">
        <v>61</v>
      </c>
      <c r="B445" s="18"/>
      <c r="C445" s="18"/>
      <c r="D445" s="18" t="e">
        <f t="shared" si="10"/>
        <v>#REF!</v>
      </c>
      <c r="E445" s="3"/>
      <c r="F445"/>
      <c r="G445"/>
    </row>
    <row r="446" spans="1:7">
      <c r="A446" s="13" t="s">
        <v>8</v>
      </c>
      <c r="B446" s="13"/>
      <c r="C446" s="13"/>
      <c r="D446" s="13">
        <f>LOG(D437/D442)</f>
        <v>-0.12854286087712521</v>
      </c>
      <c r="E446" s="3"/>
      <c r="F446"/>
      <c r="G446"/>
    </row>
    <row r="447" spans="1:7">
      <c r="A447" s="13" t="s">
        <v>9</v>
      </c>
      <c r="B447" s="13"/>
      <c r="C447" s="13"/>
      <c r="D447" s="20">
        <f>ROUND(10+10*ABS(D446),1)</f>
        <v>11.3</v>
      </c>
      <c r="E447" s="21" t="s">
        <v>29</v>
      </c>
      <c r="F447"/>
      <c r="G447"/>
    </row>
    <row r="448" spans="1:7">
      <c r="A448" s="3" t="s">
        <v>11</v>
      </c>
      <c r="B448" s="3"/>
      <c r="C448" s="3"/>
      <c r="D448" s="3">
        <f>LOG(D437/D438)</f>
        <v>-0.12854286087712521</v>
      </c>
      <c r="E448" s="3"/>
      <c r="F448"/>
      <c r="G448"/>
    </row>
    <row r="449" spans="1:7">
      <c r="A449" s="3" t="s">
        <v>3</v>
      </c>
      <c r="B449" s="3"/>
      <c r="C449" s="3"/>
      <c r="D449" s="25">
        <f>ROUND(10+10*ABS(D448),1)</f>
        <v>11.3</v>
      </c>
      <c r="E449" s="21" t="s">
        <v>29</v>
      </c>
      <c r="F449"/>
      <c r="G449"/>
    </row>
    <row r="450" spans="1:7">
      <c r="A450" s="13" t="s">
        <v>20</v>
      </c>
      <c r="B450" s="13"/>
      <c r="C450" s="13"/>
      <c r="D450" s="13">
        <f>LOG(D437/AVERAGE(D438,D442))</f>
        <v>-0.12854286087712521</v>
      </c>
      <c r="E450" s="3"/>
      <c r="F450"/>
      <c r="G450"/>
    </row>
    <row r="451" spans="1:7">
      <c r="A451" s="13" t="s">
        <v>4</v>
      </c>
      <c r="B451" s="13"/>
      <c r="C451" s="13"/>
      <c r="D451" s="28">
        <f>ROUND(10+20*D450,1)</f>
        <v>7.4</v>
      </c>
      <c r="E451" s="27" t="s">
        <v>30</v>
      </c>
      <c r="F451"/>
      <c r="G451"/>
    </row>
    <row r="452" spans="1:7">
      <c r="A452" s="3" t="s">
        <v>25</v>
      </c>
      <c r="B452" s="3"/>
      <c r="C452" s="3"/>
      <c r="D452" s="3" t="e">
        <f>LOG(D437/D443)</f>
        <v>#REF!</v>
      </c>
      <c r="E452" s="3"/>
      <c r="F452"/>
      <c r="G452"/>
    </row>
    <row r="453" spans="1:7">
      <c r="A453" s="3" t="s">
        <v>22</v>
      </c>
      <c r="B453" s="3"/>
      <c r="C453" s="3"/>
      <c r="D453" s="25" t="e">
        <f>ROUND(10+10*ABS(D452),1)</f>
        <v>#REF!</v>
      </c>
      <c r="E453" s="21" t="s">
        <v>29</v>
      </c>
      <c r="F453"/>
      <c r="G453"/>
    </row>
    <row r="454" spans="1:7">
      <c r="A454" s="13" t="s">
        <v>21</v>
      </c>
      <c r="B454" s="13"/>
      <c r="C454" s="13"/>
      <c r="D454" s="13" t="e">
        <f>LOG(D437/D439)</f>
        <v>#REF!</v>
      </c>
      <c r="E454" s="3"/>
      <c r="F454"/>
      <c r="G454"/>
    </row>
    <row r="455" spans="1:7">
      <c r="A455" s="13" t="s">
        <v>26</v>
      </c>
      <c r="B455" s="13"/>
      <c r="C455" s="13"/>
      <c r="D455" s="20" t="e">
        <f>ROUND(10+10*ABS(D454),1)</f>
        <v>#REF!</v>
      </c>
      <c r="E455" s="21" t="s">
        <v>29</v>
      </c>
      <c r="F455"/>
      <c r="G455"/>
    </row>
    <row r="456" spans="1:7">
      <c r="A456" s="14" t="s">
        <v>27</v>
      </c>
      <c r="D456" s="3" t="e">
        <f>LOG(D437/AVERAGE(D439,D443))</f>
        <v>#REF!</v>
      </c>
      <c r="E456" s="3"/>
      <c r="F456"/>
      <c r="G456"/>
    </row>
    <row r="457" spans="1:7">
      <c r="A457" s="14" t="s">
        <v>28</v>
      </c>
      <c r="D457" s="29" t="e">
        <f>ROUND(10+20*D456,1)</f>
        <v>#REF!</v>
      </c>
      <c r="E457" s="27" t="s">
        <v>30</v>
      </c>
      <c r="F457"/>
      <c r="G457"/>
    </row>
    <row r="458" spans="1:7">
      <c r="A458" s="13" t="s">
        <v>31</v>
      </c>
      <c r="B458" s="13"/>
      <c r="C458" s="13"/>
      <c r="D458" s="13" t="e">
        <f>LOG(D437/D444)</f>
        <v>#REF!</v>
      </c>
      <c r="E458" s="3"/>
      <c r="F458"/>
      <c r="G458"/>
    </row>
    <row r="459" spans="1:7">
      <c r="A459" s="13" t="s">
        <v>32</v>
      </c>
      <c r="B459" s="13"/>
      <c r="C459" s="13"/>
      <c r="D459" s="20" t="e">
        <f>ROUND(10+10*ABS(D458),1)</f>
        <v>#REF!</v>
      </c>
      <c r="E459" s="21" t="s">
        <v>29</v>
      </c>
      <c r="F459"/>
      <c r="G459"/>
    </row>
    <row r="460" spans="1:7">
      <c r="A460" s="14" t="s">
        <v>33</v>
      </c>
      <c r="D460" s="3" t="e">
        <f>LOG(D437/D440)</f>
        <v>#REF!</v>
      </c>
      <c r="F460"/>
      <c r="G460"/>
    </row>
    <row r="461" spans="1:7">
      <c r="A461" s="14" t="s">
        <v>34</v>
      </c>
      <c r="D461" s="25" t="e">
        <f>ROUND(10+10*ABS(D460),1)</f>
        <v>#REF!</v>
      </c>
      <c r="E461" s="21" t="s">
        <v>29</v>
      </c>
      <c r="F461"/>
      <c r="G461"/>
    </row>
    <row r="462" spans="1:7">
      <c r="A462" s="13" t="s">
        <v>35</v>
      </c>
      <c r="B462" s="13"/>
      <c r="C462" s="13"/>
      <c r="D462" s="13" t="e">
        <f>LOG(D437/AVERAGE(D440,D444))</f>
        <v>#REF!</v>
      </c>
      <c r="E462" s="3"/>
      <c r="F462"/>
      <c r="G462"/>
    </row>
    <row r="463" spans="1:7">
      <c r="A463" s="13" t="s">
        <v>36</v>
      </c>
      <c r="B463" s="13"/>
      <c r="C463" s="13"/>
      <c r="D463" s="28" t="e">
        <f>ROUND(10+20*D462,1)</f>
        <v>#REF!</v>
      </c>
      <c r="E463" s="27" t="s">
        <v>30</v>
      </c>
      <c r="F463"/>
      <c r="G463"/>
    </row>
    <row r="464" spans="1:7">
      <c r="A464" s="14" t="s">
        <v>37</v>
      </c>
      <c r="D464" s="3" t="e">
        <f>LOG(D437/D445)</f>
        <v>#REF!</v>
      </c>
      <c r="E464" s="3"/>
      <c r="F464"/>
      <c r="G464"/>
    </row>
    <row r="465" spans="1:7">
      <c r="A465" s="14" t="s">
        <v>38</v>
      </c>
      <c r="D465" s="25" t="e">
        <f>ROUND(10+10*ABS(D464),1)</f>
        <v>#REF!</v>
      </c>
      <c r="E465" s="21" t="s">
        <v>29</v>
      </c>
      <c r="F465"/>
      <c r="G465"/>
    </row>
    <row r="466" spans="1:7">
      <c r="A466" s="13" t="s">
        <v>39</v>
      </c>
      <c r="B466" s="13"/>
      <c r="C466" s="13"/>
      <c r="D466" s="13" t="e">
        <f>LOG(D437/D441)</f>
        <v>#REF!</v>
      </c>
      <c r="F466"/>
      <c r="G466"/>
    </row>
    <row r="467" spans="1:7">
      <c r="A467" s="13" t="s">
        <v>40</v>
      </c>
      <c r="B467" s="13"/>
      <c r="C467" s="13"/>
      <c r="D467" s="20" t="e">
        <f>ROUND(10+10*ABS(D466),1)</f>
        <v>#REF!</v>
      </c>
      <c r="E467" s="21" t="s">
        <v>29</v>
      </c>
      <c r="F467"/>
      <c r="G467"/>
    </row>
    <row r="468" spans="1:7">
      <c r="A468" s="14" t="s">
        <v>41</v>
      </c>
      <c r="D468" s="3" t="e">
        <f>LOG(D437/AVERAGE(D441,D445))</f>
        <v>#REF!</v>
      </c>
      <c r="E468" s="3"/>
      <c r="F468"/>
      <c r="G468"/>
    </row>
    <row r="469" spans="1:7">
      <c r="A469" s="14" t="s">
        <v>42</v>
      </c>
      <c r="D469" s="29" t="e">
        <f>ROUND(10+20*D468,1)</f>
        <v>#REF!</v>
      </c>
      <c r="E469" s="27" t="s">
        <v>30</v>
      </c>
      <c r="F469"/>
      <c r="G469"/>
    </row>
    <row r="472" spans="1:7">
      <c r="A472" s="12" t="s">
        <v>70</v>
      </c>
      <c r="B472" s="12"/>
      <c r="C472" s="12"/>
      <c r="D472" s="3"/>
      <c r="E472" s="3"/>
      <c r="F472"/>
      <c r="G472"/>
    </row>
    <row r="473" spans="1:7">
      <c r="A473" s="17" t="s">
        <v>10</v>
      </c>
      <c r="B473" s="17"/>
      <c r="C473" s="17"/>
      <c r="D473" s="17">
        <v>13</v>
      </c>
      <c r="E473" s="3"/>
      <c r="F473"/>
      <c r="G473"/>
    </row>
    <row r="474" spans="1:7">
      <c r="A474" s="18" t="s">
        <v>52</v>
      </c>
      <c r="B474" s="18"/>
      <c r="C474" s="18"/>
      <c r="D474" s="18">
        <f t="shared" ref="D474:D482" si="11">D437</f>
        <v>360</v>
      </c>
      <c r="E474" s="3"/>
      <c r="F474"/>
      <c r="G474"/>
    </row>
    <row r="475" spans="1:7">
      <c r="A475" s="19" t="s">
        <v>54</v>
      </c>
      <c r="B475" s="19"/>
      <c r="C475" s="19"/>
      <c r="D475" s="19">
        <f t="shared" si="11"/>
        <v>484</v>
      </c>
      <c r="E475" s="3"/>
      <c r="F475"/>
      <c r="G475"/>
    </row>
    <row r="476" spans="1:7">
      <c r="A476" s="19" t="s">
        <v>55</v>
      </c>
      <c r="B476" s="19"/>
      <c r="C476" s="19"/>
      <c r="D476" s="19" t="e">
        <f t="shared" si="11"/>
        <v>#REF!</v>
      </c>
      <c r="E476" s="3"/>
      <c r="F476"/>
      <c r="G476"/>
    </row>
    <row r="477" spans="1:7">
      <c r="A477" s="19" t="s">
        <v>56</v>
      </c>
      <c r="B477" s="19"/>
      <c r="C477" s="19"/>
      <c r="D477" s="19" t="e">
        <f t="shared" si="11"/>
        <v>#REF!</v>
      </c>
      <c r="E477" s="3"/>
      <c r="F477"/>
      <c r="G477"/>
    </row>
    <row r="478" spans="1:7">
      <c r="A478" s="19" t="s">
        <v>57</v>
      </c>
      <c r="B478" s="19"/>
      <c r="C478" s="19"/>
      <c r="D478" s="19" t="e">
        <f t="shared" si="11"/>
        <v>#REF!</v>
      </c>
      <c r="E478" s="3"/>
      <c r="F478"/>
      <c r="G478"/>
    </row>
    <row r="479" spans="1:7">
      <c r="A479" s="18" t="s">
        <v>58</v>
      </c>
      <c r="B479" s="18"/>
      <c r="C479" s="18"/>
      <c r="D479" s="18">
        <f t="shared" si="11"/>
        <v>484</v>
      </c>
      <c r="E479" s="3"/>
      <c r="F479"/>
      <c r="G479"/>
    </row>
    <row r="480" spans="1:7">
      <c r="A480" s="18" t="s">
        <v>59</v>
      </c>
      <c r="B480" s="18"/>
      <c r="C480" s="18"/>
      <c r="D480" s="18" t="e">
        <f t="shared" si="11"/>
        <v>#REF!</v>
      </c>
      <c r="E480" s="3"/>
      <c r="F480"/>
      <c r="G480"/>
    </row>
    <row r="481" spans="1:7">
      <c r="A481" s="18" t="s">
        <v>60</v>
      </c>
      <c r="B481" s="18"/>
      <c r="C481" s="18"/>
      <c r="D481" s="18" t="e">
        <f t="shared" si="11"/>
        <v>#REF!</v>
      </c>
      <c r="E481" s="3"/>
      <c r="F481"/>
      <c r="G481"/>
    </row>
    <row r="482" spans="1:7">
      <c r="A482" s="18" t="s">
        <v>61</v>
      </c>
      <c r="B482" s="18"/>
      <c r="C482" s="18"/>
      <c r="D482" s="18" t="e">
        <f t="shared" si="11"/>
        <v>#REF!</v>
      </c>
      <c r="E482" s="3"/>
      <c r="F482"/>
      <c r="G482"/>
    </row>
    <row r="483" spans="1:7">
      <c r="A483" s="13" t="s">
        <v>8</v>
      </c>
      <c r="B483" s="13"/>
      <c r="C483" s="13"/>
      <c r="D483" s="13">
        <f>LOG(D474/D479)</f>
        <v>-0.12854286087712521</v>
      </c>
      <c r="E483" s="3"/>
      <c r="F483"/>
      <c r="G483"/>
    </row>
    <row r="484" spans="1:7">
      <c r="A484" s="13" t="s">
        <v>9</v>
      </c>
      <c r="B484" s="13"/>
      <c r="C484" s="13"/>
      <c r="D484" s="20">
        <f>ROUND(10+10*ABS(D483),1)</f>
        <v>11.3</v>
      </c>
      <c r="E484" s="21" t="s">
        <v>29</v>
      </c>
      <c r="F484"/>
      <c r="G484"/>
    </row>
    <row r="485" spans="1:7">
      <c r="A485" s="3" t="s">
        <v>11</v>
      </c>
      <c r="B485" s="3"/>
      <c r="C485" s="3"/>
      <c r="D485" s="3">
        <f>LOG(D479/AVERAGE(D474,D475))</f>
        <v>5.9532910682738638E-2</v>
      </c>
      <c r="E485" s="3"/>
      <c r="F485"/>
      <c r="G485"/>
    </row>
    <row r="486" spans="1:7">
      <c r="A486" s="3" t="s">
        <v>3</v>
      </c>
      <c r="B486" s="3"/>
      <c r="C486" s="3"/>
      <c r="D486" s="29">
        <f>ROUND(10+20*D485,1)</f>
        <v>11.2</v>
      </c>
      <c r="E486" s="27" t="s">
        <v>30</v>
      </c>
      <c r="F486"/>
      <c r="G486"/>
    </row>
    <row r="487" spans="1:7">
      <c r="A487" s="13" t="s">
        <v>20</v>
      </c>
      <c r="B487" s="13"/>
      <c r="C487" s="13"/>
      <c r="D487" s="13">
        <f>LOG(D475/D479)</f>
        <v>0</v>
      </c>
      <c r="E487" s="3"/>
      <c r="F487"/>
      <c r="G487"/>
    </row>
    <row r="488" spans="1:7">
      <c r="A488" s="13" t="s">
        <v>4</v>
      </c>
      <c r="B488" s="13"/>
      <c r="C488" s="13"/>
      <c r="D488" s="20">
        <f>ROUND(10+10*ABS(D487),1)</f>
        <v>10</v>
      </c>
      <c r="E488" s="21" t="s">
        <v>29</v>
      </c>
      <c r="F488"/>
      <c r="G488"/>
    </row>
    <row r="489" spans="1:7">
      <c r="A489" s="3" t="s">
        <v>25</v>
      </c>
      <c r="B489" s="3"/>
      <c r="C489" s="3"/>
      <c r="D489" s="3" t="e">
        <f>LOG(D474/D480)</f>
        <v>#REF!</v>
      </c>
      <c r="E489" s="3"/>
      <c r="F489"/>
      <c r="G489"/>
    </row>
    <row r="490" spans="1:7">
      <c r="A490" s="3" t="s">
        <v>22</v>
      </c>
      <c r="B490" s="3"/>
      <c r="C490" s="3"/>
      <c r="D490" s="25" t="e">
        <f>ROUND(10+10*ABS(D489),1)</f>
        <v>#REF!</v>
      </c>
      <c r="E490" s="21" t="s">
        <v>29</v>
      </c>
      <c r="F490"/>
      <c r="G490"/>
    </row>
    <row r="491" spans="1:7">
      <c r="A491" s="13" t="s">
        <v>21</v>
      </c>
      <c r="B491" s="13"/>
      <c r="C491" s="13"/>
      <c r="D491" s="13" t="e">
        <f>LOG(D480/AVERAGE(D474,D476))</f>
        <v>#REF!</v>
      </c>
      <c r="E491" s="3"/>
      <c r="F491"/>
      <c r="G491"/>
    </row>
    <row r="492" spans="1:7">
      <c r="A492" s="13" t="s">
        <v>26</v>
      </c>
      <c r="B492" s="13"/>
      <c r="C492" s="13"/>
      <c r="D492" s="28" t="e">
        <f>ROUND(10+20*D491,1)</f>
        <v>#REF!</v>
      </c>
      <c r="E492" s="27" t="s">
        <v>30</v>
      </c>
      <c r="F492"/>
      <c r="G492"/>
    </row>
    <row r="493" spans="1:7">
      <c r="A493" s="14" t="s">
        <v>27</v>
      </c>
      <c r="D493" s="3" t="e">
        <f>LOG(D476/D480)</f>
        <v>#REF!</v>
      </c>
      <c r="E493" s="3"/>
      <c r="F493"/>
      <c r="G493"/>
    </row>
    <row r="494" spans="1:7">
      <c r="A494" s="14" t="s">
        <v>28</v>
      </c>
      <c r="D494" s="25" t="e">
        <f>ROUND(10+10*ABS(D493),1)</f>
        <v>#REF!</v>
      </c>
      <c r="E494" s="21" t="s">
        <v>29</v>
      </c>
      <c r="F494"/>
      <c r="G494"/>
    </row>
    <row r="495" spans="1:7">
      <c r="A495" s="13" t="s">
        <v>31</v>
      </c>
      <c r="B495" s="13"/>
      <c r="C495" s="13"/>
      <c r="D495" s="13" t="e">
        <f>LOG(D474/D481)</f>
        <v>#REF!</v>
      </c>
      <c r="E495" s="3"/>
      <c r="F495"/>
      <c r="G495"/>
    </row>
    <row r="496" spans="1:7">
      <c r="A496" s="13" t="s">
        <v>32</v>
      </c>
      <c r="B496" s="13"/>
      <c r="C496" s="13"/>
      <c r="D496" s="20" t="e">
        <f>ROUND(10+10*ABS(D495),1)</f>
        <v>#REF!</v>
      </c>
      <c r="E496" s="21" t="s">
        <v>29</v>
      </c>
      <c r="F496"/>
      <c r="G496"/>
    </row>
    <row r="497" spans="1:7">
      <c r="A497" s="14" t="s">
        <v>33</v>
      </c>
      <c r="D497" s="3" t="e">
        <f>LOG(D481/AVERAGE(D474,D477))</f>
        <v>#REF!</v>
      </c>
      <c r="F497"/>
      <c r="G497"/>
    </row>
    <row r="498" spans="1:7">
      <c r="A498" s="14" t="s">
        <v>34</v>
      </c>
      <c r="D498" s="29" t="e">
        <f>ROUND(10+20*D497,1)</f>
        <v>#REF!</v>
      </c>
      <c r="E498" s="27" t="s">
        <v>30</v>
      </c>
      <c r="F498"/>
      <c r="G498"/>
    </row>
    <row r="499" spans="1:7">
      <c r="A499" s="13" t="s">
        <v>35</v>
      </c>
      <c r="B499" s="13"/>
      <c r="C499" s="13"/>
      <c r="D499" s="13" t="e">
        <f>LOG(D477/D481)</f>
        <v>#REF!</v>
      </c>
      <c r="E499" s="3"/>
      <c r="F499"/>
      <c r="G499"/>
    </row>
    <row r="500" spans="1:7">
      <c r="A500" s="13" t="s">
        <v>36</v>
      </c>
      <c r="B500" s="13"/>
      <c r="C500" s="13"/>
      <c r="D500" s="20" t="e">
        <f>ROUND(10+10*ABS(D499),1)</f>
        <v>#REF!</v>
      </c>
      <c r="E500" s="21" t="s">
        <v>29</v>
      </c>
      <c r="F500"/>
      <c r="G500"/>
    </row>
    <row r="501" spans="1:7">
      <c r="A501" s="14" t="s">
        <v>37</v>
      </c>
      <c r="D501" s="3" t="e">
        <f>LOG(D474/D482)</f>
        <v>#REF!</v>
      </c>
      <c r="E501" s="3"/>
      <c r="F501"/>
      <c r="G501"/>
    </row>
    <row r="502" spans="1:7">
      <c r="A502" s="14" t="s">
        <v>38</v>
      </c>
      <c r="D502" s="25" t="e">
        <f>ROUND(10+10*ABS(D501),1)</f>
        <v>#REF!</v>
      </c>
      <c r="E502" s="21" t="s">
        <v>29</v>
      </c>
      <c r="F502"/>
      <c r="G502"/>
    </row>
    <row r="503" spans="1:7">
      <c r="A503" s="13" t="s">
        <v>39</v>
      </c>
      <c r="B503" s="13"/>
      <c r="C503" s="13"/>
      <c r="D503" s="13" t="e">
        <f>LOG(D482/AVERAGE(D474,D478))</f>
        <v>#REF!</v>
      </c>
      <c r="F503"/>
      <c r="G503"/>
    </row>
    <row r="504" spans="1:7">
      <c r="A504" s="13" t="s">
        <v>40</v>
      </c>
      <c r="B504" s="13"/>
      <c r="C504" s="13"/>
      <c r="D504" s="28" t="e">
        <f>ROUND(10+20*D503,1)</f>
        <v>#REF!</v>
      </c>
      <c r="E504" s="27" t="s">
        <v>30</v>
      </c>
      <c r="F504"/>
      <c r="G504"/>
    </row>
    <row r="505" spans="1:7">
      <c r="A505" s="14" t="s">
        <v>41</v>
      </c>
      <c r="D505" s="3" t="e">
        <f>LOG(D478/D482)</f>
        <v>#REF!</v>
      </c>
      <c r="E505" s="3"/>
      <c r="F505"/>
      <c r="G505"/>
    </row>
    <row r="506" spans="1:7">
      <c r="A506" s="14" t="s">
        <v>42</v>
      </c>
      <c r="D506" s="25" t="e">
        <f>ROUND(10+10*ABS(D505),1)</f>
        <v>#REF!</v>
      </c>
      <c r="E506" s="21" t="s">
        <v>29</v>
      </c>
      <c r="F506"/>
      <c r="G506"/>
    </row>
    <row r="509" spans="1:7">
      <c r="A509" s="12" t="s">
        <v>69</v>
      </c>
      <c r="B509" s="12"/>
      <c r="C509" s="12"/>
      <c r="D509" s="3"/>
      <c r="E509" s="3"/>
      <c r="F509"/>
      <c r="G509"/>
    </row>
    <row r="510" spans="1:7">
      <c r="A510" s="17" t="s">
        <v>10</v>
      </c>
      <c r="B510" s="17"/>
      <c r="C510" s="17"/>
      <c r="D510" s="17">
        <v>14</v>
      </c>
      <c r="E510" s="3"/>
      <c r="F510"/>
      <c r="G510"/>
    </row>
    <row r="511" spans="1:7">
      <c r="A511" s="18" t="s">
        <v>52</v>
      </c>
      <c r="B511" s="18"/>
      <c r="C511" s="18"/>
      <c r="D511" s="18">
        <f t="shared" ref="D511:D519" si="12">D474</f>
        <v>360</v>
      </c>
      <c r="E511" s="3"/>
      <c r="F511"/>
      <c r="G511"/>
    </row>
    <row r="512" spans="1:7">
      <c r="A512" s="19" t="s">
        <v>54</v>
      </c>
      <c r="B512" s="19"/>
      <c r="C512" s="19"/>
      <c r="D512" s="19">
        <f t="shared" si="12"/>
        <v>484</v>
      </c>
      <c r="E512" s="3"/>
      <c r="F512"/>
      <c r="G512"/>
    </row>
    <row r="513" spans="1:7">
      <c r="A513" s="19" t="s">
        <v>55</v>
      </c>
      <c r="B513" s="19"/>
      <c r="C513" s="19"/>
      <c r="D513" s="19" t="e">
        <f t="shared" si="12"/>
        <v>#REF!</v>
      </c>
      <c r="E513" s="3"/>
      <c r="F513"/>
      <c r="G513"/>
    </row>
    <row r="514" spans="1:7">
      <c r="A514" s="19" t="s">
        <v>56</v>
      </c>
      <c r="B514" s="19"/>
      <c r="C514" s="19"/>
      <c r="D514" s="19" t="e">
        <f t="shared" si="12"/>
        <v>#REF!</v>
      </c>
      <c r="E514" s="3"/>
      <c r="F514"/>
      <c r="G514"/>
    </row>
    <row r="515" spans="1:7">
      <c r="A515" s="19" t="s">
        <v>57</v>
      </c>
      <c r="B515" s="19"/>
      <c r="C515" s="19"/>
      <c r="D515" s="19" t="e">
        <f t="shared" si="12"/>
        <v>#REF!</v>
      </c>
      <c r="E515" s="3"/>
      <c r="F515"/>
      <c r="G515"/>
    </row>
    <row r="516" spans="1:7">
      <c r="A516" s="18" t="s">
        <v>58</v>
      </c>
      <c r="B516" s="18"/>
      <c r="C516" s="18"/>
      <c r="D516" s="18">
        <f t="shared" si="12"/>
        <v>484</v>
      </c>
      <c r="E516" s="3"/>
      <c r="F516"/>
      <c r="G516"/>
    </row>
    <row r="517" spans="1:7">
      <c r="A517" s="18" t="s">
        <v>59</v>
      </c>
      <c r="B517" s="18"/>
      <c r="C517" s="18"/>
      <c r="D517" s="18" t="e">
        <f t="shared" si="12"/>
        <v>#REF!</v>
      </c>
      <c r="E517" s="3"/>
      <c r="F517"/>
      <c r="G517"/>
    </row>
    <row r="518" spans="1:7">
      <c r="A518" s="18" t="s">
        <v>60</v>
      </c>
      <c r="B518" s="18"/>
      <c r="C518" s="18"/>
      <c r="D518" s="18" t="e">
        <f t="shared" si="12"/>
        <v>#REF!</v>
      </c>
      <c r="E518" s="3"/>
      <c r="F518"/>
      <c r="G518"/>
    </row>
    <row r="519" spans="1:7">
      <c r="A519" s="18" t="s">
        <v>61</v>
      </c>
      <c r="B519" s="18"/>
      <c r="C519" s="18"/>
      <c r="D519" s="18" t="e">
        <f t="shared" si="12"/>
        <v>#REF!</v>
      </c>
      <c r="E519" s="3"/>
      <c r="F519"/>
      <c r="G519"/>
    </row>
    <row r="520" spans="1:7">
      <c r="A520" s="13" t="s">
        <v>8</v>
      </c>
      <c r="B520" s="13"/>
      <c r="C520" s="13"/>
      <c r="D520" s="13">
        <f>LOG(D511/D516)</f>
        <v>-0.12854286087712521</v>
      </c>
      <c r="E520" s="3"/>
      <c r="F520"/>
      <c r="G520"/>
    </row>
    <row r="521" spans="1:7">
      <c r="A521" s="13" t="s">
        <v>9</v>
      </c>
      <c r="B521" s="13"/>
      <c r="C521" s="13"/>
      <c r="D521" s="20">
        <f>ROUND(10+10*ABS(D520),1)</f>
        <v>11.3</v>
      </c>
      <c r="E521" s="21" t="s">
        <v>29</v>
      </c>
      <c r="F521"/>
      <c r="G521"/>
    </row>
    <row r="522" spans="1:7">
      <c r="A522" s="3" t="s">
        <v>11</v>
      </c>
      <c r="B522" s="3"/>
      <c r="C522" s="3"/>
      <c r="D522" s="3">
        <f>IF(LOG(D516/AVERAGE(D511,D512))&lt;LOG(3),LOG(3),LOG(D516/AVERAGE(D511,D512)))</f>
        <v>0.47712125471966244</v>
      </c>
      <c r="E522" s="3"/>
      <c r="F522"/>
      <c r="G522"/>
    </row>
    <row r="523" spans="1:7">
      <c r="A523" s="3" t="s">
        <v>3</v>
      </c>
      <c r="B523" s="3"/>
      <c r="C523" s="3"/>
      <c r="D523" s="24">
        <f>ROUND(3-14.1*D522+5.7*D522^2,1)</f>
        <v>-2.4</v>
      </c>
      <c r="E523" s="23" t="s">
        <v>62</v>
      </c>
      <c r="F523"/>
      <c r="G523"/>
    </row>
    <row r="524" spans="1:7">
      <c r="A524" s="13" t="s">
        <v>20</v>
      </c>
      <c r="B524" s="13"/>
      <c r="C524" s="13"/>
      <c r="D524" s="13">
        <f>LOG(D512/D516)</f>
        <v>0</v>
      </c>
      <c r="E524" s="3"/>
      <c r="F524"/>
      <c r="G524"/>
    </row>
    <row r="525" spans="1:7">
      <c r="A525" s="13" t="s">
        <v>4</v>
      </c>
      <c r="B525" s="13"/>
      <c r="C525" s="13"/>
      <c r="D525" s="20">
        <f>ROUND(10+10*ABS(D524),1)</f>
        <v>10</v>
      </c>
      <c r="E525" s="21" t="s">
        <v>29</v>
      </c>
      <c r="F525"/>
      <c r="G525"/>
    </row>
    <row r="526" spans="1:7">
      <c r="A526" s="3" t="s">
        <v>25</v>
      </c>
      <c r="B526" s="3"/>
      <c r="C526" s="3"/>
      <c r="D526" s="3" t="e">
        <f>LOG(D511/D517)</f>
        <v>#REF!</v>
      </c>
      <c r="E526" s="3"/>
      <c r="F526"/>
      <c r="G526"/>
    </row>
    <row r="527" spans="1:7">
      <c r="A527" s="3" t="s">
        <v>22</v>
      </c>
      <c r="B527" s="3"/>
      <c r="C527" s="3"/>
      <c r="D527" s="25" t="e">
        <f>ROUND(10+10*ABS(D526),1)</f>
        <v>#REF!</v>
      </c>
      <c r="E527" s="21" t="s">
        <v>29</v>
      </c>
      <c r="F527"/>
      <c r="G527"/>
    </row>
    <row r="528" spans="1:7">
      <c r="A528" s="13" t="s">
        <v>21</v>
      </c>
      <c r="B528" s="13"/>
      <c r="C528" s="13"/>
      <c r="D528" s="13" t="e">
        <f>IF(LOG(D517/AVERAGE(D511,D513))&lt;LOG(3),LOG(3),LOG(D517/AVERAGE(D511,D513)))</f>
        <v>#REF!</v>
      </c>
      <c r="E528" s="3"/>
      <c r="F528"/>
      <c r="G528"/>
    </row>
    <row r="529" spans="1:7">
      <c r="A529" s="13" t="s">
        <v>26</v>
      </c>
      <c r="B529" s="13"/>
      <c r="C529" s="13"/>
      <c r="D529" s="22" t="e">
        <f>ROUND(3-14.1*D528+5.7*D528^2,1)</f>
        <v>#REF!</v>
      </c>
      <c r="E529" s="23" t="s">
        <v>62</v>
      </c>
      <c r="F529"/>
      <c r="G529"/>
    </row>
    <row r="530" spans="1:7">
      <c r="A530" s="14" t="s">
        <v>27</v>
      </c>
      <c r="D530" s="3" t="e">
        <f>LOG(D513/D517)</f>
        <v>#REF!</v>
      </c>
      <c r="E530" s="3"/>
      <c r="F530"/>
      <c r="G530"/>
    </row>
    <row r="531" spans="1:7">
      <c r="A531" s="14" t="s">
        <v>28</v>
      </c>
      <c r="D531" s="25" t="e">
        <f>ROUND(10+10*ABS(D530),1)</f>
        <v>#REF!</v>
      </c>
      <c r="E531" s="21" t="s">
        <v>29</v>
      </c>
      <c r="F531"/>
      <c r="G531"/>
    </row>
    <row r="532" spans="1:7">
      <c r="A532" s="13" t="s">
        <v>31</v>
      </c>
      <c r="B532" s="13"/>
      <c r="C532" s="13"/>
      <c r="D532" s="13" t="e">
        <f>LOG(D511/D518)</f>
        <v>#REF!</v>
      </c>
      <c r="E532" s="3"/>
      <c r="F532"/>
      <c r="G532"/>
    </row>
    <row r="533" spans="1:7">
      <c r="A533" s="13" t="s">
        <v>32</v>
      </c>
      <c r="B533" s="13"/>
      <c r="C533" s="13"/>
      <c r="D533" s="20" t="e">
        <f>ROUND(5.7+5.7*D532^2+6,1)</f>
        <v>#REF!</v>
      </c>
      <c r="E533" s="21" t="s">
        <v>29</v>
      </c>
      <c r="F533"/>
      <c r="G533"/>
    </row>
    <row r="534" spans="1:7">
      <c r="A534" s="14" t="s">
        <v>33</v>
      </c>
      <c r="D534" s="3" t="e">
        <f>IF(LOG(D518/AVERAGE(D511,D514))&lt;LOG(3),LOG(3),LOG(D518/AVERAGE(D511,D514)))</f>
        <v>#REF!</v>
      </c>
      <c r="F534"/>
      <c r="G534"/>
    </row>
    <row r="535" spans="1:7">
      <c r="A535" s="14" t="s">
        <v>34</v>
      </c>
      <c r="D535" s="24" t="e">
        <f>ROUND(3-14.1*D534+5.7*D534^2,1)</f>
        <v>#REF!</v>
      </c>
      <c r="E535" s="23" t="s">
        <v>62</v>
      </c>
      <c r="F535"/>
      <c r="G535"/>
    </row>
    <row r="536" spans="1:7">
      <c r="A536" s="13" t="s">
        <v>35</v>
      </c>
      <c r="B536" s="13"/>
      <c r="C536" s="13"/>
      <c r="D536" s="13" t="e">
        <f>LOG(D514/D518)</f>
        <v>#REF!</v>
      </c>
      <c r="E536" s="3"/>
      <c r="F536"/>
      <c r="G536"/>
    </row>
    <row r="537" spans="1:7">
      <c r="A537" s="13" t="s">
        <v>36</v>
      </c>
      <c r="B537" s="13"/>
      <c r="C537" s="13"/>
      <c r="D537" s="20" t="e">
        <f>ROUND(10+10*ABS(D536),1)</f>
        <v>#REF!</v>
      </c>
      <c r="E537" s="21" t="s">
        <v>29</v>
      </c>
      <c r="F537"/>
      <c r="G537"/>
    </row>
    <row r="538" spans="1:7">
      <c r="A538" s="14" t="s">
        <v>37</v>
      </c>
      <c r="D538" s="3" t="e">
        <f>LOG(D511/D519)</f>
        <v>#REF!</v>
      </c>
      <c r="E538" s="3"/>
      <c r="F538"/>
      <c r="G538"/>
    </row>
    <row r="539" spans="1:7">
      <c r="A539" s="14" t="s">
        <v>38</v>
      </c>
      <c r="D539" s="25" t="e">
        <f>ROUND(10+10*ABS(D538),1)</f>
        <v>#REF!</v>
      </c>
      <c r="E539" s="21" t="s">
        <v>29</v>
      </c>
      <c r="F539"/>
      <c r="G539"/>
    </row>
    <row r="540" spans="1:7">
      <c r="A540" s="13" t="s">
        <v>39</v>
      </c>
      <c r="B540" s="13"/>
      <c r="C540" s="13"/>
      <c r="D540" s="13" t="e">
        <f>IF(LOG(D519/AVERAGE(D511,D515))&lt;LOG(3),LOG(3),LOG(D519/AVERAGE(D511,D515)))</f>
        <v>#REF!</v>
      </c>
      <c r="F540"/>
      <c r="G540"/>
    </row>
    <row r="541" spans="1:7">
      <c r="A541" s="13" t="s">
        <v>40</v>
      </c>
      <c r="B541" s="13"/>
      <c r="C541" s="13"/>
      <c r="D541" s="22" t="e">
        <f>ROUND(3-14.1*D540+5.7*D540^2,1)</f>
        <v>#REF!</v>
      </c>
      <c r="E541" s="23" t="s">
        <v>62</v>
      </c>
      <c r="F541"/>
      <c r="G541"/>
    </row>
    <row r="542" spans="1:7">
      <c r="A542" s="14" t="s">
        <v>41</v>
      </c>
      <c r="D542" s="3" t="e">
        <f>LOG(D515/D519)</f>
        <v>#REF!</v>
      </c>
      <c r="E542" s="3"/>
      <c r="F542"/>
      <c r="G542"/>
    </row>
    <row r="543" spans="1:7">
      <c r="A543" s="14" t="s">
        <v>42</v>
      </c>
      <c r="D543" s="25" t="e">
        <f>ROUND(10+10*ABS(D542),1)</f>
        <v>#REF!</v>
      </c>
      <c r="E543" s="21" t="s">
        <v>29</v>
      </c>
      <c r="F543"/>
      <c r="G543"/>
    </row>
    <row r="546" spans="1:7">
      <c r="A546" s="12" t="s">
        <v>70</v>
      </c>
      <c r="B546" s="12"/>
      <c r="C546" s="12"/>
      <c r="D546" s="3"/>
      <c r="E546" s="3"/>
      <c r="F546"/>
      <c r="G546"/>
    </row>
    <row r="547" spans="1:7">
      <c r="A547" s="17" t="s">
        <v>10</v>
      </c>
      <c r="B547" s="17"/>
      <c r="C547" s="17"/>
      <c r="D547" s="17">
        <v>15</v>
      </c>
      <c r="E547" s="3"/>
      <c r="F547"/>
      <c r="G547"/>
    </row>
    <row r="548" spans="1:7">
      <c r="A548" s="18" t="s">
        <v>52</v>
      </c>
      <c r="B548" s="18"/>
      <c r="C548" s="18"/>
      <c r="D548" s="18">
        <f t="shared" ref="D548:D556" si="13">D511</f>
        <v>360</v>
      </c>
      <c r="E548" s="3"/>
      <c r="F548"/>
      <c r="G548"/>
    </row>
    <row r="549" spans="1:7">
      <c r="A549" s="19" t="s">
        <v>54</v>
      </c>
      <c r="B549" s="19"/>
      <c r="C549" s="19"/>
      <c r="D549" s="19">
        <f t="shared" si="13"/>
        <v>484</v>
      </c>
      <c r="E549" s="3"/>
      <c r="F549"/>
      <c r="G549"/>
    </row>
    <row r="550" spans="1:7">
      <c r="A550" s="19" t="s">
        <v>55</v>
      </c>
      <c r="B550" s="19"/>
      <c r="C550" s="19"/>
      <c r="D550" s="19" t="e">
        <f t="shared" si="13"/>
        <v>#REF!</v>
      </c>
      <c r="E550" s="3"/>
      <c r="F550"/>
      <c r="G550"/>
    </row>
    <row r="551" spans="1:7">
      <c r="A551" s="19" t="s">
        <v>56</v>
      </c>
      <c r="B551" s="19"/>
      <c r="C551" s="19"/>
      <c r="D551" s="19" t="e">
        <f t="shared" si="13"/>
        <v>#REF!</v>
      </c>
      <c r="E551" s="3"/>
      <c r="F551"/>
      <c r="G551"/>
    </row>
    <row r="552" spans="1:7">
      <c r="A552" s="19" t="s">
        <v>57</v>
      </c>
      <c r="B552" s="19"/>
      <c r="C552" s="19"/>
      <c r="D552" s="19" t="e">
        <f t="shared" si="13"/>
        <v>#REF!</v>
      </c>
      <c r="E552" s="3"/>
      <c r="F552"/>
      <c r="G552"/>
    </row>
    <row r="553" spans="1:7">
      <c r="A553" s="18" t="s">
        <v>58</v>
      </c>
      <c r="B553" s="18"/>
      <c r="C553" s="18"/>
      <c r="D553" s="18">
        <f t="shared" si="13"/>
        <v>484</v>
      </c>
      <c r="E553" s="3"/>
      <c r="F553"/>
      <c r="G553"/>
    </row>
    <row r="554" spans="1:7">
      <c r="A554" s="18" t="s">
        <v>59</v>
      </c>
      <c r="B554" s="18"/>
      <c r="C554" s="18"/>
      <c r="D554" s="18" t="e">
        <f t="shared" si="13"/>
        <v>#REF!</v>
      </c>
      <c r="E554" s="3"/>
      <c r="F554"/>
      <c r="G554"/>
    </row>
    <row r="555" spans="1:7">
      <c r="A555" s="18" t="s">
        <v>60</v>
      </c>
      <c r="B555" s="18"/>
      <c r="C555" s="18"/>
      <c r="D555" s="18" t="e">
        <f t="shared" si="13"/>
        <v>#REF!</v>
      </c>
      <c r="E555" s="3"/>
      <c r="F555"/>
      <c r="G555"/>
    </row>
    <row r="556" spans="1:7">
      <c r="A556" s="18" t="s">
        <v>61</v>
      </c>
      <c r="B556" s="18"/>
      <c r="C556" s="18"/>
      <c r="D556" s="18" t="e">
        <f t="shared" si="13"/>
        <v>#REF!</v>
      </c>
      <c r="E556" s="3"/>
      <c r="F556"/>
      <c r="G556"/>
    </row>
    <row r="557" spans="1:7">
      <c r="A557" s="13" t="s">
        <v>8</v>
      </c>
      <c r="B557" s="13"/>
      <c r="C557" s="13"/>
      <c r="D557" s="13">
        <f>LOG(D549/AVERAGE(D548,D553))</f>
        <v>5.9532910682738638E-2</v>
      </c>
      <c r="E557" s="3"/>
      <c r="F557"/>
      <c r="G557"/>
    </row>
    <row r="558" spans="1:7">
      <c r="A558" s="13" t="s">
        <v>9</v>
      </c>
      <c r="B558" s="13"/>
      <c r="C558" s="13"/>
      <c r="D558" s="28">
        <f>ROUND(10+20*D557,1)</f>
        <v>11.2</v>
      </c>
      <c r="E558" s="27" t="s">
        <v>30</v>
      </c>
      <c r="F558"/>
      <c r="G558"/>
    </row>
    <row r="559" spans="1:7">
      <c r="A559" s="3" t="s">
        <v>11</v>
      </c>
      <c r="B559" s="3"/>
      <c r="C559" s="3"/>
      <c r="D559" s="14">
        <f>LOG(D548/D549)</f>
        <v>-0.12854286087712521</v>
      </c>
      <c r="E559" s="3"/>
      <c r="F559"/>
      <c r="G559"/>
    </row>
    <row r="560" spans="1:7">
      <c r="A560" s="3" t="s">
        <v>3</v>
      </c>
      <c r="B560" s="3"/>
      <c r="C560" s="3"/>
      <c r="D560" s="25">
        <f>ROUND(10+10*ABS(D559),1)</f>
        <v>11.3</v>
      </c>
      <c r="E560" s="21" t="s">
        <v>29</v>
      </c>
      <c r="F560"/>
      <c r="G560"/>
    </row>
    <row r="561" spans="1:7">
      <c r="A561" s="13" t="s">
        <v>20</v>
      </c>
      <c r="B561" s="13"/>
      <c r="C561" s="13"/>
      <c r="D561" s="13">
        <f>LOG(D549/D553)</f>
        <v>0</v>
      </c>
      <c r="E561" s="3"/>
      <c r="F561"/>
      <c r="G561"/>
    </row>
    <row r="562" spans="1:7">
      <c r="A562" s="13" t="s">
        <v>4</v>
      </c>
      <c r="B562" s="13"/>
      <c r="C562" s="13"/>
      <c r="D562" s="20">
        <f>ROUND(10+10*ABS(D561),1)</f>
        <v>10</v>
      </c>
      <c r="E562" s="21" t="s">
        <v>29</v>
      </c>
      <c r="F562"/>
      <c r="G562"/>
    </row>
    <row r="563" spans="1:7">
      <c r="A563" s="3" t="s">
        <v>25</v>
      </c>
      <c r="B563" s="3"/>
      <c r="C563" s="3"/>
      <c r="D563" s="3" t="e">
        <f>LOG(D550/AVERAGE(D548,D554))</f>
        <v>#REF!</v>
      </c>
      <c r="E563" s="3"/>
      <c r="F563"/>
      <c r="G563"/>
    </row>
    <row r="564" spans="1:7">
      <c r="A564" s="3" t="s">
        <v>22</v>
      </c>
      <c r="B564" s="3"/>
      <c r="C564" s="3"/>
      <c r="D564" s="29" t="e">
        <f>ROUND(10+20*D563,1)</f>
        <v>#REF!</v>
      </c>
      <c r="E564" s="27" t="s">
        <v>30</v>
      </c>
      <c r="F564"/>
      <c r="G564"/>
    </row>
    <row r="565" spans="1:7">
      <c r="A565" s="13" t="s">
        <v>21</v>
      </c>
      <c r="B565" s="13"/>
      <c r="C565" s="13"/>
      <c r="D565" s="13" t="e">
        <f>LOG(D548/D550)</f>
        <v>#REF!</v>
      </c>
      <c r="E565" s="3"/>
      <c r="F565"/>
      <c r="G565"/>
    </row>
    <row r="566" spans="1:7">
      <c r="A566" s="13" t="s">
        <v>26</v>
      </c>
      <c r="B566" s="13"/>
      <c r="C566" s="13"/>
      <c r="D566" s="20" t="e">
        <f>ROUND(10+10*ABS(D565),1)</f>
        <v>#REF!</v>
      </c>
      <c r="E566" s="21" t="s">
        <v>29</v>
      </c>
      <c r="F566"/>
      <c r="G566"/>
    </row>
    <row r="567" spans="1:7">
      <c r="A567" s="14" t="s">
        <v>27</v>
      </c>
      <c r="D567" s="3" t="e">
        <f>LOG(D550/D554)</f>
        <v>#REF!</v>
      </c>
      <c r="E567" s="3"/>
      <c r="F567"/>
      <c r="G567"/>
    </row>
    <row r="568" spans="1:7">
      <c r="A568" s="14" t="s">
        <v>28</v>
      </c>
      <c r="D568" s="25" t="e">
        <f>ROUND(10+10*ABS(D567),1)</f>
        <v>#REF!</v>
      </c>
      <c r="E568" s="21" t="s">
        <v>29</v>
      </c>
      <c r="F568"/>
      <c r="G568"/>
    </row>
    <row r="569" spans="1:7">
      <c r="A569" s="13" t="s">
        <v>31</v>
      </c>
      <c r="B569" s="13"/>
      <c r="C569" s="13"/>
      <c r="D569" s="13" t="e">
        <f>LOG(D551/AVERAGE(D548,D555))</f>
        <v>#REF!</v>
      </c>
      <c r="E569" s="3"/>
      <c r="F569"/>
      <c r="G569"/>
    </row>
    <row r="570" spans="1:7">
      <c r="A570" s="13" t="s">
        <v>32</v>
      </c>
      <c r="B570" s="13"/>
      <c r="C570" s="13"/>
      <c r="D570" s="28" t="e">
        <f>ROUND(10+20*D569,1)</f>
        <v>#REF!</v>
      </c>
      <c r="E570" s="27" t="s">
        <v>30</v>
      </c>
      <c r="F570"/>
      <c r="G570"/>
    </row>
    <row r="571" spans="1:7">
      <c r="A571" s="14" t="s">
        <v>33</v>
      </c>
      <c r="D571" s="3" t="e">
        <f>LOG(D548/D551)</f>
        <v>#REF!</v>
      </c>
      <c r="F571"/>
      <c r="G571"/>
    </row>
    <row r="572" spans="1:7">
      <c r="A572" s="14" t="s">
        <v>34</v>
      </c>
      <c r="D572" s="25" t="e">
        <f>ROUND(10+10*ABS(D571),1)</f>
        <v>#REF!</v>
      </c>
      <c r="E572" s="21" t="s">
        <v>29</v>
      </c>
      <c r="F572"/>
      <c r="G572"/>
    </row>
    <row r="573" spans="1:7">
      <c r="A573" s="13" t="s">
        <v>35</v>
      </c>
      <c r="B573" s="13"/>
      <c r="C573" s="13"/>
      <c r="D573" s="13" t="e">
        <f>LOG(D551/D555)</f>
        <v>#REF!</v>
      </c>
      <c r="E573" s="3"/>
      <c r="F573"/>
      <c r="G573"/>
    </row>
    <row r="574" spans="1:7">
      <c r="A574" s="13" t="s">
        <v>36</v>
      </c>
      <c r="B574" s="13"/>
      <c r="C574" s="13"/>
      <c r="D574" s="20" t="e">
        <f>ROUND(10+10*ABS(D573),1)</f>
        <v>#REF!</v>
      </c>
      <c r="E574" s="21" t="s">
        <v>29</v>
      </c>
      <c r="F574"/>
      <c r="G574"/>
    </row>
    <row r="575" spans="1:7">
      <c r="A575" s="14" t="s">
        <v>37</v>
      </c>
      <c r="D575" s="3" t="e">
        <f>LOG(D552/AVERAGE(D548,D556))</f>
        <v>#REF!</v>
      </c>
      <c r="E575" s="3"/>
      <c r="F575"/>
      <c r="G575"/>
    </row>
    <row r="576" spans="1:7">
      <c r="A576" s="14" t="s">
        <v>38</v>
      </c>
      <c r="D576" s="29" t="e">
        <f>ROUND(10+20*D575,1)</f>
        <v>#REF!</v>
      </c>
      <c r="E576" s="27" t="s">
        <v>30</v>
      </c>
      <c r="F576"/>
      <c r="G576"/>
    </row>
    <row r="577" spans="1:7">
      <c r="A577" s="13" t="s">
        <v>39</v>
      </c>
      <c r="B577" s="13"/>
      <c r="C577" s="13"/>
      <c r="D577" s="13" t="e">
        <f>LOG(D548/D552)</f>
        <v>#REF!</v>
      </c>
      <c r="F577"/>
      <c r="G577"/>
    </row>
    <row r="578" spans="1:7">
      <c r="A578" s="13" t="s">
        <v>40</v>
      </c>
      <c r="B578" s="13"/>
      <c r="C578" s="13"/>
      <c r="D578" s="20" t="e">
        <f>ROUND(10+10*ABS(D577),1)</f>
        <v>#REF!</v>
      </c>
      <c r="E578" s="21" t="s">
        <v>29</v>
      </c>
      <c r="F578"/>
      <c r="G578"/>
    </row>
    <row r="579" spans="1:7">
      <c r="A579" s="14" t="s">
        <v>41</v>
      </c>
      <c r="D579" s="3" t="e">
        <f>LOG(D552/D556)</f>
        <v>#REF!</v>
      </c>
      <c r="E579" s="3"/>
      <c r="F579"/>
      <c r="G579"/>
    </row>
    <row r="580" spans="1:7">
      <c r="A580" s="14" t="s">
        <v>42</v>
      </c>
      <c r="D580" s="25" t="e">
        <f>ROUND(10+10*ABS(D579),1)</f>
        <v>#REF!</v>
      </c>
      <c r="E580" s="21" t="s">
        <v>29</v>
      </c>
      <c r="F580"/>
      <c r="G580"/>
    </row>
    <row r="583" spans="1:7">
      <c r="A583" s="12" t="s">
        <v>70</v>
      </c>
      <c r="B583" s="12"/>
      <c r="C583" s="12"/>
      <c r="D583" s="3"/>
      <c r="E583" s="3"/>
      <c r="F583"/>
      <c r="G583"/>
    </row>
    <row r="584" spans="1:7">
      <c r="A584" s="17" t="s">
        <v>10</v>
      </c>
      <c r="B584" s="17"/>
      <c r="C584" s="17"/>
      <c r="D584" s="17">
        <v>16</v>
      </c>
      <c r="E584" s="3"/>
      <c r="F584"/>
      <c r="G584"/>
    </row>
    <row r="585" spans="1:7">
      <c r="A585" s="18" t="s">
        <v>52</v>
      </c>
      <c r="B585" s="18"/>
      <c r="C585" s="18"/>
      <c r="D585" s="18">
        <f t="shared" ref="D585:D593" si="14">D548</f>
        <v>360</v>
      </c>
      <c r="E585" s="3"/>
      <c r="F585"/>
      <c r="G585"/>
    </row>
    <row r="586" spans="1:7">
      <c r="A586" s="19" t="s">
        <v>54</v>
      </c>
      <c r="B586" s="19"/>
      <c r="C586" s="19"/>
      <c r="D586" s="19">
        <f t="shared" si="14"/>
        <v>484</v>
      </c>
      <c r="E586" s="3"/>
      <c r="F586"/>
      <c r="G586"/>
    </row>
    <row r="587" spans="1:7">
      <c r="A587" s="19" t="s">
        <v>55</v>
      </c>
      <c r="B587" s="19"/>
      <c r="C587" s="19"/>
      <c r="D587" s="19" t="e">
        <f t="shared" si="14"/>
        <v>#REF!</v>
      </c>
      <c r="E587" s="3"/>
      <c r="F587"/>
      <c r="G587"/>
    </row>
    <row r="588" spans="1:7">
      <c r="A588" s="19" t="s">
        <v>56</v>
      </c>
      <c r="B588" s="19"/>
      <c r="C588" s="19"/>
      <c r="D588" s="19" t="e">
        <f t="shared" si="14"/>
        <v>#REF!</v>
      </c>
      <c r="E588" s="3"/>
      <c r="F588"/>
      <c r="G588"/>
    </row>
    <row r="589" spans="1:7">
      <c r="A589" s="19" t="s">
        <v>57</v>
      </c>
      <c r="B589" s="19"/>
      <c r="C589" s="19"/>
      <c r="D589" s="19" t="e">
        <f t="shared" si="14"/>
        <v>#REF!</v>
      </c>
      <c r="E589" s="3"/>
      <c r="F589"/>
      <c r="G589"/>
    </row>
    <row r="590" spans="1:7">
      <c r="A590" s="18" t="s">
        <v>58</v>
      </c>
      <c r="B590" s="18"/>
      <c r="C590" s="18"/>
      <c r="D590" s="18">
        <f t="shared" si="14"/>
        <v>484</v>
      </c>
      <c r="E590" s="3"/>
      <c r="F590"/>
      <c r="G590"/>
    </row>
    <row r="591" spans="1:7">
      <c r="A591" s="18" t="s">
        <v>59</v>
      </c>
      <c r="B591" s="18"/>
      <c r="C591" s="18"/>
      <c r="D591" s="18" t="e">
        <f t="shared" si="14"/>
        <v>#REF!</v>
      </c>
      <c r="E591" s="3"/>
      <c r="F591"/>
      <c r="G591"/>
    </row>
    <row r="592" spans="1:7">
      <c r="A592" s="18" t="s">
        <v>60</v>
      </c>
      <c r="B592" s="18"/>
      <c r="C592" s="18"/>
      <c r="D592" s="18" t="e">
        <f t="shared" si="14"/>
        <v>#REF!</v>
      </c>
      <c r="E592" s="3"/>
      <c r="F592"/>
      <c r="G592"/>
    </row>
    <row r="593" spans="1:7">
      <c r="A593" s="18" t="s">
        <v>61</v>
      </c>
      <c r="B593" s="18"/>
      <c r="C593" s="18"/>
      <c r="D593" s="18" t="e">
        <f t="shared" si="14"/>
        <v>#REF!</v>
      </c>
      <c r="E593" s="3"/>
      <c r="F593"/>
      <c r="G593"/>
    </row>
    <row r="594" spans="1:7">
      <c r="A594" s="13" t="s">
        <v>8</v>
      </c>
      <c r="B594" s="13"/>
      <c r="C594" s="13"/>
      <c r="D594" s="13">
        <f>IF(LOG(D586/AVERAGE(D585,D590))&lt;LOG(3),LOG(3),(LOG(D586/AVERAGE(D585,D590))))</f>
        <v>0.47712125471966244</v>
      </c>
      <c r="E594" s="3"/>
      <c r="F594"/>
      <c r="G594"/>
    </row>
    <row r="595" spans="1:7">
      <c r="A595" s="13" t="s">
        <v>9</v>
      </c>
      <c r="B595" s="13"/>
      <c r="C595" s="13"/>
      <c r="D595" s="22">
        <f>ROUND(3-14.1*D594+5.7*D594^2,1)</f>
        <v>-2.4</v>
      </c>
      <c r="E595" s="23" t="s">
        <v>62</v>
      </c>
      <c r="F595"/>
      <c r="G595"/>
    </row>
    <row r="596" spans="1:7">
      <c r="A596" s="3" t="s">
        <v>11</v>
      </c>
      <c r="B596" s="3"/>
      <c r="C596" s="3"/>
      <c r="D596" s="14">
        <f>LOG(D585/D586)</f>
        <v>-0.12854286087712521</v>
      </c>
      <c r="E596" s="3"/>
      <c r="F596"/>
      <c r="G596"/>
    </row>
    <row r="597" spans="1:7">
      <c r="A597" s="3" t="s">
        <v>3</v>
      </c>
      <c r="B597" s="3"/>
      <c r="C597" s="3"/>
      <c r="D597" s="25">
        <f>ROUND(10+10*ABS(D596),1)</f>
        <v>11.3</v>
      </c>
      <c r="E597" s="21" t="s">
        <v>29</v>
      </c>
      <c r="F597"/>
      <c r="G597"/>
    </row>
    <row r="598" spans="1:7">
      <c r="A598" s="13" t="s">
        <v>20</v>
      </c>
      <c r="B598" s="13"/>
      <c r="C598" s="13"/>
      <c r="D598" s="13">
        <f>LOG(D586/D590)</f>
        <v>0</v>
      </c>
      <c r="E598" s="3"/>
      <c r="F598"/>
      <c r="G598"/>
    </row>
    <row r="599" spans="1:7">
      <c r="A599" s="13" t="s">
        <v>4</v>
      </c>
      <c r="B599" s="13"/>
      <c r="C599" s="13"/>
      <c r="D599" s="20">
        <f>ROUND(10+10*ABS(D598),1)</f>
        <v>10</v>
      </c>
      <c r="E599" s="21" t="s">
        <v>29</v>
      </c>
      <c r="F599"/>
      <c r="G599"/>
    </row>
    <row r="600" spans="1:7">
      <c r="A600" s="3" t="s">
        <v>25</v>
      </c>
      <c r="B600" s="3"/>
      <c r="C600" s="3"/>
      <c r="D600" s="3" t="e">
        <f>IF(LOG(D587/AVERAGE(D585,D591))&lt;LOG(3),LOG(3),LOG(D587/AVERAGE(D585,D591)))</f>
        <v>#REF!</v>
      </c>
      <c r="E600" s="3"/>
      <c r="F600"/>
      <c r="G600"/>
    </row>
    <row r="601" spans="1:7">
      <c r="A601" s="3" t="s">
        <v>22</v>
      </c>
      <c r="B601" s="3"/>
      <c r="C601" s="3"/>
      <c r="D601" s="24" t="e">
        <f>ROUND(3-14.1*D600+5.7*D600^2,1)</f>
        <v>#REF!</v>
      </c>
      <c r="E601" s="23" t="s">
        <v>62</v>
      </c>
      <c r="F601"/>
      <c r="G601"/>
    </row>
    <row r="602" spans="1:7">
      <c r="A602" s="13" t="s">
        <v>21</v>
      </c>
      <c r="B602" s="13"/>
      <c r="C602" s="13"/>
      <c r="D602" s="13" t="e">
        <f>LOG(D585/D587)</f>
        <v>#REF!</v>
      </c>
      <c r="E602" s="3"/>
      <c r="F602"/>
      <c r="G602"/>
    </row>
    <row r="603" spans="1:7">
      <c r="A603" s="13" t="s">
        <v>26</v>
      </c>
      <c r="B603" s="13"/>
      <c r="C603" s="13"/>
      <c r="D603" s="20" t="e">
        <f>ROUND(10+10*ABS(D602),1)</f>
        <v>#REF!</v>
      </c>
      <c r="E603" s="21" t="s">
        <v>29</v>
      </c>
      <c r="F603"/>
      <c r="G603"/>
    </row>
    <row r="604" spans="1:7">
      <c r="A604" s="14" t="s">
        <v>27</v>
      </c>
      <c r="D604" s="3" t="e">
        <f>LOG(D587/D591)</f>
        <v>#REF!</v>
      </c>
      <c r="E604" s="3"/>
      <c r="F604"/>
      <c r="G604"/>
    </row>
    <row r="605" spans="1:7">
      <c r="A605" s="14" t="s">
        <v>28</v>
      </c>
      <c r="D605" s="25" t="e">
        <f>ROUND(10+10*ABS(D604),1)</f>
        <v>#REF!</v>
      </c>
      <c r="E605" s="21" t="s">
        <v>29</v>
      </c>
      <c r="F605"/>
      <c r="G605"/>
    </row>
    <row r="606" spans="1:7">
      <c r="A606" s="13" t="s">
        <v>31</v>
      </c>
      <c r="B606" s="13"/>
      <c r="C606" s="13"/>
      <c r="D606" s="13" t="e">
        <f>IF(LOG(D588/AVERAGE(D585,D592))&lt;LOG(3),LOG(3),LOG(D588/AVERAGE(D585,D592)))</f>
        <v>#REF!</v>
      </c>
      <c r="E606" s="3"/>
      <c r="F606"/>
      <c r="G606"/>
    </row>
    <row r="607" spans="1:7">
      <c r="A607" s="13" t="s">
        <v>32</v>
      </c>
      <c r="B607" s="13"/>
      <c r="C607" s="13"/>
      <c r="D607" s="22" t="e">
        <f>ROUND(3-14.1*D606+5.7*D606^2,1)</f>
        <v>#REF!</v>
      </c>
      <c r="E607" s="23" t="s">
        <v>62</v>
      </c>
      <c r="F607"/>
      <c r="G607"/>
    </row>
    <row r="608" spans="1:7">
      <c r="A608" s="14" t="s">
        <v>33</v>
      </c>
      <c r="D608" s="3" t="e">
        <f>LOG(D585/D588)</f>
        <v>#REF!</v>
      </c>
      <c r="F608"/>
      <c r="G608"/>
    </row>
    <row r="609" spans="1:7">
      <c r="A609" s="14" t="s">
        <v>34</v>
      </c>
      <c r="D609" s="25" t="e">
        <f>ROUND(10+10*ABS(D608),1)</f>
        <v>#REF!</v>
      </c>
      <c r="E609" s="21" t="s">
        <v>29</v>
      </c>
      <c r="F609"/>
      <c r="G609"/>
    </row>
    <row r="610" spans="1:7">
      <c r="A610" s="13" t="s">
        <v>35</v>
      </c>
      <c r="B610" s="13"/>
      <c r="C610" s="13"/>
      <c r="D610" s="13" t="e">
        <f>LOG(D588/D592)</f>
        <v>#REF!</v>
      </c>
      <c r="E610" s="3"/>
      <c r="F610"/>
      <c r="G610"/>
    </row>
    <row r="611" spans="1:7">
      <c r="A611" s="13" t="s">
        <v>36</v>
      </c>
      <c r="B611" s="13"/>
      <c r="C611" s="13"/>
      <c r="D611" s="20" t="e">
        <f>ROUND(10+10*ABS(D610),1)</f>
        <v>#REF!</v>
      </c>
      <c r="E611" s="21" t="s">
        <v>29</v>
      </c>
      <c r="F611"/>
      <c r="G611"/>
    </row>
    <row r="612" spans="1:7">
      <c r="A612" s="14" t="s">
        <v>37</v>
      </c>
      <c r="D612" s="3" t="e">
        <f>IF(LOG(D589/AVERAGE(D585,D593))&lt;LOG(3),LOG(3),LOG(D589/AVERAGE(D585,D593)))</f>
        <v>#REF!</v>
      </c>
      <c r="E612" s="3"/>
      <c r="F612"/>
      <c r="G612"/>
    </row>
    <row r="613" spans="1:7">
      <c r="A613" s="14" t="s">
        <v>38</v>
      </c>
      <c r="D613" s="24" t="e">
        <f>ROUND(3-14.1*D612+5.7*D612^2,1)</f>
        <v>#REF!</v>
      </c>
      <c r="E613" s="23" t="s">
        <v>62</v>
      </c>
      <c r="F613"/>
      <c r="G613"/>
    </row>
    <row r="614" spans="1:7">
      <c r="A614" s="13" t="s">
        <v>39</v>
      </c>
      <c r="B614" s="13"/>
      <c r="C614" s="13"/>
      <c r="D614" s="13" t="e">
        <f>LOG(D585/D589)</f>
        <v>#REF!</v>
      </c>
      <c r="F614"/>
      <c r="G614"/>
    </row>
    <row r="615" spans="1:7">
      <c r="A615" s="13" t="s">
        <v>40</v>
      </c>
      <c r="B615" s="13"/>
      <c r="C615" s="13"/>
      <c r="D615" s="20" t="e">
        <f>ROUND(10+10*ABS(D614),1)</f>
        <v>#REF!</v>
      </c>
      <c r="E615" s="21" t="s">
        <v>29</v>
      </c>
      <c r="F615"/>
      <c r="G615"/>
    </row>
    <row r="616" spans="1:7">
      <c r="A616" s="14" t="s">
        <v>41</v>
      </c>
      <c r="D616" s="3" t="e">
        <f>LOG(D589/D593)</f>
        <v>#REF!</v>
      </c>
      <c r="E616" s="3"/>
      <c r="F616"/>
      <c r="G616"/>
    </row>
    <row r="617" spans="1:7">
      <c r="A617" s="14" t="s">
        <v>42</v>
      </c>
      <c r="D617" s="25" t="e">
        <f>ROUND(10+10*ABS(D616),1)</f>
        <v>#REF!</v>
      </c>
      <c r="E617" s="21" t="s">
        <v>29</v>
      </c>
      <c r="F617"/>
      <c r="G61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3C74-8A11-4940-96DC-AABC9FCB3358}">
  <dimension ref="A1:P635"/>
  <sheetViews>
    <sheetView topLeftCell="A22" workbookViewId="0">
      <selection activeCell="D42" sqref="D42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/>
    </row>
    <row r="2" spans="1:16">
      <c r="A2" s="2" t="s">
        <v>2</v>
      </c>
      <c r="B2" s="2"/>
      <c r="C2" s="2"/>
      <c r="D2" s="2">
        <f>20*3</f>
        <v>60</v>
      </c>
      <c r="E2" s="2"/>
      <c r="F2"/>
      <c r="G2"/>
    </row>
    <row r="3" spans="1:16">
      <c r="A3" s="1" t="s">
        <v>74</v>
      </c>
      <c r="B3" s="1"/>
      <c r="C3" s="1"/>
      <c r="D3" s="5">
        <v>20</v>
      </c>
      <c r="E3" s="8"/>
      <c r="F3"/>
      <c r="G3" s="3">
        <v>1</v>
      </c>
      <c r="I3">
        <v>2</v>
      </c>
      <c r="K3">
        <v>3</v>
      </c>
      <c r="M3">
        <v>4</v>
      </c>
      <c r="O3">
        <v>5</v>
      </c>
    </row>
    <row r="4" spans="1:16">
      <c r="A4" s="5" t="s">
        <v>78</v>
      </c>
      <c r="B4" s="5"/>
      <c r="C4" s="5"/>
      <c r="D4" s="10">
        <v>70</v>
      </c>
      <c r="E4" s="8"/>
      <c r="F4"/>
      <c r="G4"/>
    </row>
    <row r="5" spans="1:16">
      <c r="A5" s="2" t="s">
        <v>82</v>
      </c>
      <c r="B5" s="2"/>
      <c r="C5" s="2"/>
      <c r="D5" s="9">
        <v>58.7</v>
      </c>
      <c r="E5" s="9"/>
      <c r="F5"/>
      <c r="G5"/>
    </row>
    <row r="6" spans="1:16">
      <c r="A6" s="6" t="s">
        <v>80</v>
      </c>
      <c r="B6" s="6"/>
      <c r="C6" s="6"/>
      <c r="D6" s="9">
        <v>32.200000000000003</v>
      </c>
      <c r="E6" s="9"/>
      <c r="F6"/>
      <c r="G6"/>
    </row>
    <row r="7" spans="1:16">
      <c r="A7" s="9" t="s">
        <v>53</v>
      </c>
      <c r="B7" s="9"/>
      <c r="C7" s="9"/>
      <c r="D7" s="9">
        <v>484</v>
      </c>
      <c r="E7" s="9"/>
      <c r="F7"/>
      <c r="G7"/>
    </row>
    <row r="8" spans="1:16">
      <c r="A8" s="5" t="s">
        <v>12</v>
      </c>
      <c r="B8" s="5"/>
      <c r="C8" s="5"/>
      <c r="D8" s="10">
        <v>45.8</v>
      </c>
      <c r="E8" s="10"/>
      <c r="F8"/>
      <c r="G8"/>
    </row>
    <row r="9" spans="1:16">
      <c r="A9" s="10" t="s">
        <v>13</v>
      </c>
      <c r="B9" s="10"/>
      <c r="C9" s="10"/>
      <c r="D9" s="10">
        <v>219</v>
      </c>
      <c r="E9" s="10"/>
      <c r="F9"/>
      <c r="G9"/>
    </row>
    <row r="10" spans="1:16">
      <c r="A10" s="2" t="s">
        <v>18</v>
      </c>
      <c r="B10" s="2"/>
      <c r="C10" s="2"/>
      <c r="D10" s="9">
        <v>45.8</v>
      </c>
      <c r="E10" s="9"/>
      <c r="F10"/>
      <c r="G10">
        <v>6</v>
      </c>
      <c r="J10">
        <v>7</v>
      </c>
      <c r="L10">
        <v>8</v>
      </c>
      <c r="N10">
        <v>9</v>
      </c>
      <c r="P10">
        <v>10</v>
      </c>
    </row>
    <row r="11" spans="1:16">
      <c r="A11" s="9" t="s">
        <v>14</v>
      </c>
      <c r="B11" s="9"/>
      <c r="C11" s="9"/>
      <c r="D11" s="9">
        <v>219</v>
      </c>
      <c r="E11" s="9"/>
      <c r="F11"/>
      <c r="G11"/>
    </row>
    <row r="12" spans="1:16">
      <c r="A12" s="5" t="s">
        <v>17</v>
      </c>
      <c r="B12" s="5"/>
      <c r="C12" s="5"/>
      <c r="D12" s="10">
        <v>53.9</v>
      </c>
      <c r="E12" s="10"/>
      <c r="F12"/>
      <c r="G12"/>
    </row>
    <row r="13" spans="1:16">
      <c r="A13" s="10" t="s">
        <v>15</v>
      </c>
      <c r="B13" s="10"/>
      <c r="C13" s="10"/>
      <c r="D13" s="10">
        <v>360</v>
      </c>
      <c r="E13" s="10"/>
      <c r="F13"/>
      <c r="G13"/>
    </row>
    <row r="14" spans="1:16">
      <c r="A14" s="2" t="s">
        <v>16</v>
      </c>
      <c r="B14" s="2"/>
      <c r="C14" s="2"/>
      <c r="D14" s="9">
        <v>53.9</v>
      </c>
      <c r="E14" s="9"/>
      <c r="F14"/>
      <c r="G14"/>
    </row>
    <row r="15" spans="1:16">
      <c r="A15" s="9" t="s">
        <v>19</v>
      </c>
      <c r="B15" s="9"/>
      <c r="C15" s="9"/>
      <c r="D15" s="9">
        <v>360</v>
      </c>
      <c r="E15" s="9"/>
      <c r="F15"/>
      <c r="G15"/>
    </row>
    <row r="16" spans="1:16">
      <c r="A16" s="8" t="s">
        <v>86</v>
      </c>
      <c r="B16" s="8"/>
      <c r="C16" s="8"/>
      <c r="D16" s="8">
        <v>4</v>
      </c>
      <c r="E16" s="8"/>
      <c r="F16"/>
      <c r="G16"/>
    </row>
    <row r="17" spans="1:15">
      <c r="A17" s="9" t="s">
        <v>87</v>
      </c>
      <c r="B17" s="9"/>
      <c r="C17" s="9"/>
      <c r="D17" s="9">
        <v>5</v>
      </c>
      <c r="E17" s="9"/>
      <c r="F17"/>
      <c r="G17">
        <v>11</v>
      </c>
      <c r="J17">
        <v>12</v>
      </c>
      <c r="M17">
        <v>13</v>
      </c>
      <c r="O17">
        <v>14</v>
      </c>
    </row>
    <row r="18" spans="1:15">
      <c r="A18" s="8" t="s">
        <v>88</v>
      </c>
      <c r="B18" s="8"/>
      <c r="C18" s="8"/>
      <c r="D18" s="8">
        <v>4</v>
      </c>
      <c r="E18" s="8"/>
      <c r="F18"/>
      <c r="G18"/>
    </row>
    <row r="19" spans="1:15">
      <c r="A19" s="9" t="s">
        <v>89</v>
      </c>
      <c r="B19" s="9"/>
      <c r="C19" s="9"/>
      <c r="D19" s="9">
        <v>5</v>
      </c>
      <c r="E19" s="9"/>
      <c r="F19"/>
      <c r="G19"/>
    </row>
    <row r="20" spans="1:15">
      <c r="A20" s="8" t="s">
        <v>92</v>
      </c>
      <c r="B20" s="8"/>
      <c r="C20" s="8"/>
      <c r="D20" s="8">
        <v>2</v>
      </c>
      <c r="E20" s="8"/>
      <c r="F20"/>
      <c r="G20"/>
    </row>
    <row r="21" spans="1:15">
      <c r="A21" s="8" t="s">
        <v>24</v>
      </c>
      <c r="B21" s="11">
        <f>D20</f>
        <v>2</v>
      </c>
      <c r="C21" s="11">
        <v>0</v>
      </c>
      <c r="D21" s="11">
        <f ca="1">OFFSET($D$58,37*(B21-1)+C21,0)</f>
        <v>6.4</v>
      </c>
      <c r="E21" s="8"/>
      <c r="F21"/>
      <c r="G21"/>
    </row>
    <row r="22" spans="1:15">
      <c r="A22" s="9" t="s">
        <v>91</v>
      </c>
      <c r="B22" s="9"/>
      <c r="C22" s="9"/>
      <c r="D22" s="9">
        <v>2</v>
      </c>
      <c r="E22" s="9"/>
      <c r="F22"/>
      <c r="G22"/>
    </row>
    <row r="23" spans="1:15">
      <c r="A23" s="9" t="s">
        <v>23</v>
      </c>
      <c r="B23" s="11">
        <f>D22</f>
        <v>2</v>
      </c>
      <c r="C23" s="11">
        <v>6</v>
      </c>
      <c r="D23" s="11">
        <f ca="1">OFFSET($D$58,37*(B23-1)+C23,0)</f>
        <v>6.4</v>
      </c>
      <c r="E23" s="9"/>
      <c r="F23"/>
      <c r="G23"/>
    </row>
    <row r="24" spans="1:15">
      <c r="A24" s="8" t="s">
        <v>90</v>
      </c>
      <c r="B24" s="8"/>
      <c r="C24" s="8"/>
      <c r="D24" s="8">
        <v>1</v>
      </c>
      <c r="E24" s="8"/>
      <c r="F24"/>
      <c r="G24">
        <v>15</v>
      </c>
      <c r="I24">
        <v>16</v>
      </c>
    </row>
    <row r="25" spans="1:15">
      <c r="A25" s="10" t="s">
        <v>43</v>
      </c>
      <c r="B25" s="11">
        <f>D24</f>
        <v>1</v>
      </c>
      <c r="C25" s="11">
        <v>12</v>
      </c>
      <c r="D25" s="11">
        <f ca="1">OFFSET($D$58,37*(B25-1)+C25,0)</f>
        <v>8.8000000000000007</v>
      </c>
      <c r="E25" s="8"/>
      <c r="F25"/>
      <c r="G25"/>
    </row>
    <row r="26" spans="1:15">
      <c r="A26" s="9" t="s">
        <v>93</v>
      </c>
      <c r="B26" s="9"/>
      <c r="C26" s="9"/>
      <c r="D26" s="9">
        <v>1</v>
      </c>
      <c r="E26" s="9"/>
      <c r="F26"/>
      <c r="G26"/>
    </row>
    <row r="27" spans="1:15">
      <c r="A27" s="9" t="s">
        <v>44</v>
      </c>
      <c r="B27" s="11">
        <f>D26</f>
        <v>1</v>
      </c>
      <c r="C27" s="11">
        <v>18</v>
      </c>
      <c r="D27" s="11">
        <f ca="1">OFFSET($D$58,37*(B27-1)+C27,0)</f>
        <v>8.8000000000000007</v>
      </c>
      <c r="E27" s="9"/>
      <c r="F27"/>
      <c r="G27"/>
    </row>
    <row r="28" spans="1:15">
      <c r="A28" s="10" t="s">
        <v>94</v>
      </c>
      <c r="B28" s="10"/>
      <c r="C28" s="10"/>
      <c r="D28" s="11">
        <f>D4</f>
        <v>70</v>
      </c>
      <c r="E28" s="10"/>
      <c r="F28"/>
      <c r="G28"/>
    </row>
    <row r="29" spans="1:15">
      <c r="A29" s="30" t="s">
        <v>67</v>
      </c>
      <c r="B29" s="10"/>
      <c r="C29" s="10"/>
      <c r="D29" s="11">
        <f>IF(D6-(D4-D28)/2&lt;0,0,D6-(D4-D28)/2)</f>
        <v>32.200000000000003</v>
      </c>
      <c r="E29" s="10"/>
      <c r="F29">
        <f>D28-D29</f>
        <v>37.799999999999997</v>
      </c>
      <c r="G29"/>
    </row>
    <row r="30" spans="1:15">
      <c r="A30" s="9" t="s">
        <v>45</v>
      </c>
      <c r="B30" s="9"/>
      <c r="C30" s="9"/>
      <c r="D30" s="11">
        <f ca="1">ROUND((D4+(D5-D8)/2)-D21-10*LOG(D3/D16),1)</f>
        <v>63.1</v>
      </c>
      <c r="E30" s="9"/>
      <c r="F30"/>
      <c r="G30"/>
    </row>
    <row r="31" spans="1:15">
      <c r="A31" s="31" t="s">
        <v>68</v>
      </c>
      <c r="B31" s="9"/>
      <c r="C31" s="9"/>
      <c r="D31" s="11">
        <f ca="1">IF(D6-(D4-D30)/2&lt;0,0,D6-(D4-D30)/2)</f>
        <v>28.750000000000004</v>
      </c>
      <c r="E31" s="9"/>
      <c r="F31">
        <f ca="1">D30-D31</f>
        <v>34.349999999999994</v>
      </c>
      <c r="G31"/>
    </row>
    <row r="32" spans="1:15">
      <c r="A32" s="10" t="s">
        <v>46</v>
      </c>
      <c r="B32" s="10"/>
      <c r="C32" s="10"/>
      <c r="D32" s="11">
        <f ca="1">ROUND((D4+(D5-D10)/2)-D23-10*LOG(D3/D17),1)</f>
        <v>64</v>
      </c>
      <c r="E32" s="10"/>
      <c r="F32"/>
      <c r="G32"/>
    </row>
    <row r="33" spans="1:7">
      <c r="A33" s="30" t="s">
        <v>71</v>
      </c>
      <c r="B33" s="10"/>
      <c r="C33" s="10"/>
      <c r="D33" s="11">
        <f ca="1">IF(D6-(D4-D32)/2&lt;0,0,D6-(D4-D32)/2)</f>
        <v>29.200000000000003</v>
      </c>
      <c r="E33" s="10"/>
      <c r="F33">
        <f ca="1">D32-D33</f>
        <v>34.799999999999997</v>
      </c>
      <c r="G33"/>
    </row>
    <row r="34" spans="1:7">
      <c r="A34" s="9" t="s">
        <v>47</v>
      </c>
      <c r="B34" s="9"/>
      <c r="C34" s="9"/>
      <c r="D34" s="11">
        <f ca="1">ROUND((D4+(D5-D12)/2)-D25-10*LOG(D3/D18),1)</f>
        <v>56.6</v>
      </c>
      <c r="E34" s="9"/>
      <c r="F34"/>
      <c r="G34"/>
    </row>
    <row r="35" spans="1:7">
      <c r="A35" s="31" t="s">
        <v>72</v>
      </c>
      <c r="B35" s="9"/>
      <c r="C35" s="9"/>
      <c r="D35" s="11">
        <f ca="1">IF(D6-(D4-D34)/2&lt;0,0,D6-(D4-D34)/2)</f>
        <v>25.500000000000004</v>
      </c>
      <c r="E35" s="9"/>
      <c r="F35">
        <f ca="1">D34-D35</f>
        <v>31.099999999999998</v>
      </c>
      <c r="G35"/>
    </row>
    <row r="36" spans="1:7">
      <c r="A36" s="10" t="s">
        <v>48</v>
      </c>
      <c r="B36" s="10"/>
      <c r="C36" s="10"/>
      <c r="D36" s="11">
        <f ca="1">ROUND((D4+(D5-D14)/2)-D27-10*LOG(D3/D19),1)</f>
        <v>57.6</v>
      </c>
      <c r="E36" s="10"/>
      <c r="F36"/>
      <c r="G36"/>
    </row>
    <row r="37" spans="1:7">
      <c r="A37" s="30" t="s">
        <v>73</v>
      </c>
      <c r="B37" s="10"/>
      <c r="C37" s="10"/>
      <c r="D37" s="11">
        <f ca="1">IF(D6-(D4-D36)/2&lt;0,0,D6-(D4-D36)/2)</f>
        <v>26.000000000000004</v>
      </c>
      <c r="E37" s="10"/>
      <c r="F37">
        <f ca="1">D36-D37</f>
        <v>31.599999999999998</v>
      </c>
      <c r="G37"/>
    </row>
    <row r="38" spans="1:7">
      <c r="A38" s="9" t="s">
        <v>49</v>
      </c>
      <c r="B38" s="9"/>
      <c r="C38" s="9"/>
      <c r="D38" s="9">
        <v>0.5</v>
      </c>
      <c r="E38" s="9"/>
      <c r="F38"/>
      <c r="G38"/>
    </row>
    <row r="39" spans="1:7">
      <c r="A39" s="10" t="s">
        <v>77</v>
      </c>
      <c r="B39" s="10"/>
      <c r="C39" s="10"/>
      <c r="D39" s="4">
        <f>IF(D38=0.5,10,0.16*D2/D38)</f>
        <v>10</v>
      </c>
      <c r="E39" s="10"/>
      <c r="F39"/>
      <c r="G39"/>
    </row>
    <row r="40" spans="1:7">
      <c r="A40" s="10" t="s">
        <v>75</v>
      </c>
      <c r="B40" s="10"/>
      <c r="C40" s="10"/>
      <c r="D40" s="11">
        <f ca="1">ROUND(10*LOG(10^((D28-D29)/10)+10^((D30-D31)/10)+10^((D32-D33)/10)+10^((D34-D35)/10)+10^((D36-D37)/10)),1)</f>
        <v>41.6</v>
      </c>
      <c r="E40" s="10"/>
      <c r="F40"/>
      <c r="G40"/>
    </row>
    <row r="41" spans="1:7">
      <c r="A41" s="9" t="s">
        <v>66</v>
      </c>
      <c r="B41" s="9"/>
      <c r="C41" s="9"/>
      <c r="D41" s="11">
        <f ca="1">D40-(D4-D6)</f>
        <v>3.8000000000000043</v>
      </c>
      <c r="E41" s="9"/>
      <c r="F41"/>
      <c r="G41"/>
    </row>
    <row r="42" spans="1:7">
      <c r="A42" s="10" t="s">
        <v>76</v>
      </c>
      <c r="B42" s="10"/>
      <c r="C42" s="10"/>
      <c r="D42" s="16">
        <f ca="1">ROUND(D40-10*LOG(0.16*D2/(D38*D39)),0)</f>
        <v>39</v>
      </c>
      <c r="E42" s="10"/>
      <c r="F42"/>
      <c r="G42"/>
    </row>
    <row r="43" spans="1:7">
      <c r="A43" s="15"/>
      <c r="B43" s="15"/>
      <c r="C43" s="15"/>
      <c r="D43" s="15"/>
      <c r="E43" s="15"/>
      <c r="F43"/>
      <c r="G43"/>
    </row>
    <row r="44" spans="1:7">
      <c r="A44" s="15"/>
      <c r="B44" s="15"/>
      <c r="C44" s="15"/>
      <c r="D44" s="15"/>
      <c r="E44" s="15"/>
      <c r="F44"/>
      <c r="G44"/>
    </row>
    <row r="45" spans="1:7">
      <c r="A45" s="3"/>
      <c r="B45" s="3"/>
      <c r="C45" s="3"/>
      <c r="D45" s="3"/>
      <c r="E45" s="3"/>
      <c r="F45"/>
      <c r="G45"/>
    </row>
    <row r="46" spans="1:7">
      <c r="A46" s="12" t="s">
        <v>7</v>
      </c>
      <c r="B46" s="12"/>
      <c r="C46" s="12"/>
      <c r="D46" s="3"/>
      <c r="E46" s="3"/>
      <c r="F46"/>
      <c r="G46"/>
    </row>
    <row r="47" spans="1:7">
      <c r="A47" s="17" t="s">
        <v>10</v>
      </c>
      <c r="B47" s="17"/>
      <c r="C47" s="17"/>
      <c r="D47" s="17">
        <v>1</v>
      </c>
      <c r="E47" s="3"/>
      <c r="F47"/>
      <c r="G47"/>
    </row>
    <row r="48" spans="1:7">
      <c r="A48" s="18" t="s">
        <v>52</v>
      </c>
      <c r="B48" s="18"/>
      <c r="C48" s="18"/>
      <c r="D48" s="18">
        <f>D7</f>
        <v>484</v>
      </c>
      <c r="E48" s="3"/>
      <c r="F48"/>
      <c r="G48"/>
    </row>
    <row r="49" spans="1:7">
      <c r="A49" s="19" t="s">
        <v>54</v>
      </c>
      <c r="B49" s="19"/>
      <c r="C49" s="19"/>
      <c r="D49" s="19" t="e">
        <f>#REF!</f>
        <v>#REF!</v>
      </c>
      <c r="E49" s="3"/>
      <c r="F49"/>
      <c r="G49"/>
    </row>
    <row r="50" spans="1:7">
      <c r="A50" s="19" t="s">
        <v>55</v>
      </c>
      <c r="B50" s="19"/>
      <c r="C50" s="19"/>
      <c r="D50" s="19" t="e">
        <f>#REF!</f>
        <v>#REF!</v>
      </c>
      <c r="E50" s="3"/>
      <c r="F50"/>
      <c r="G50"/>
    </row>
    <row r="51" spans="1:7">
      <c r="A51" s="19" t="s">
        <v>56</v>
      </c>
      <c r="B51" s="19"/>
      <c r="C51" s="19"/>
      <c r="D51" s="19" t="e">
        <f>#REF!</f>
        <v>#REF!</v>
      </c>
      <c r="E51" s="3"/>
      <c r="F51"/>
      <c r="G51"/>
    </row>
    <row r="52" spans="1:7">
      <c r="A52" s="19" t="s">
        <v>57</v>
      </c>
      <c r="B52" s="19"/>
      <c r="C52" s="19"/>
      <c r="D52" s="19" t="e">
        <f>#REF!</f>
        <v>#REF!</v>
      </c>
      <c r="E52" s="3"/>
      <c r="F52"/>
      <c r="G52"/>
    </row>
    <row r="53" spans="1:7">
      <c r="A53" s="18" t="s">
        <v>58</v>
      </c>
      <c r="B53" s="18"/>
      <c r="C53" s="18"/>
      <c r="D53" s="18">
        <f>D9</f>
        <v>219</v>
      </c>
      <c r="E53" s="3"/>
      <c r="F53"/>
      <c r="G53"/>
    </row>
    <row r="54" spans="1:7">
      <c r="A54" s="18" t="s">
        <v>59</v>
      </c>
      <c r="B54" s="18"/>
      <c r="C54" s="18"/>
      <c r="D54" s="18">
        <f>D11</f>
        <v>219</v>
      </c>
      <c r="E54" s="3"/>
      <c r="F54"/>
      <c r="G54"/>
    </row>
    <row r="55" spans="1:7">
      <c r="A55" s="18" t="s">
        <v>60</v>
      </c>
      <c r="B55" s="18"/>
      <c r="C55" s="18"/>
      <c r="D55" s="18">
        <f>D13</f>
        <v>360</v>
      </c>
      <c r="E55" s="3"/>
      <c r="F55"/>
      <c r="G55"/>
    </row>
    <row r="56" spans="1:7">
      <c r="A56" s="18" t="s">
        <v>61</v>
      </c>
      <c r="B56" s="18"/>
      <c r="C56" s="18"/>
      <c r="D56" s="18">
        <f>D15</f>
        <v>360</v>
      </c>
      <c r="E56" s="3"/>
      <c r="F56"/>
      <c r="G56"/>
    </row>
    <row r="57" spans="1:7">
      <c r="A57" s="13" t="s">
        <v>8</v>
      </c>
      <c r="B57" s="13"/>
      <c r="C57" s="13"/>
      <c r="D57" s="13">
        <f>LOG(D48/D53)</f>
        <v>0.34440124680429413</v>
      </c>
      <c r="E57" s="3"/>
      <c r="F57"/>
      <c r="G57"/>
    </row>
    <row r="58" spans="1:7">
      <c r="A58" s="13" t="s">
        <v>9</v>
      </c>
      <c r="B58" s="13"/>
      <c r="C58" s="13"/>
      <c r="D58" s="20">
        <f>ROUND(8.7+5.7*D57^2,1)</f>
        <v>9.4</v>
      </c>
      <c r="E58" s="21" t="s">
        <v>29</v>
      </c>
      <c r="F58"/>
      <c r="G58"/>
    </row>
    <row r="59" spans="1:7">
      <c r="A59" s="3" t="s">
        <v>11</v>
      </c>
      <c r="B59" s="3"/>
      <c r="C59" s="3"/>
      <c r="D59" s="3" t="e">
        <f>LOG(D48/D49)</f>
        <v>#REF!</v>
      </c>
      <c r="E59" s="3"/>
      <c r="F59"/>
      <c r="G59"/>
    </row>
    <row r="60" spans="1:7">
      <c r="A60" s="3" t="s">
        <v>3</v>
      </c>
      <c r="B60" s="3"/>
      <c r="C60" s="3"/>
      <c r="D60" s="21" t="e">
        <f>ROUND(8.7+5.7*D59^2,1)</f>
        <v>#REF!</v>
      </c>
      <c r="E60" s="21" t="s">
        <v>29</v>
      </c>
      <c r="F60"/>
      <c r="G60"/>
    </row>
    <row r="61" spans="1:7">
      <c r="A61" s="13" t="s">
        <v>20</v>
      </c>
      <c r="B61" s="13"/>
      <c r="C61" s="13"/>
      <c r="D61" s="13" t="e">
        <f>LOG(D48/(AVERAGE(D49,D53)))</f>
        <v>#REF!</v>
      </c>
      <c r="E61" s="3"/>
      <c r="F61"/>
      <c r="G61"/>
    </row>
    <row r="62" spans="1:7">
      <c r="A62" s="13" t="s">
        <v>4</v>
      </c>
      <c r="B62" s="13"/>
      <c r="C62" s="13"/>
      <c r="D62" s="22" t="e">
        <f>ROUND(8.7+17.1*D61+5.7*D61^2,1)</f>
        <v>#REF!</v>
      </c>
      <c r="E62" s="23" t="s">
        <v>30</v>
      </c>
      <c r="F62"/>
      <c r="G62"/>
    </row>
    <row r="63" spans="1:7">
      <c r="A63" s="3" t="s">
        <v>25</v>
      </c>
      <c r="B63" s="3"/>
      <c r="C63" s="3"/>
      <c r="D63" s="3">
        <f>LOG(D48/D54)</f>
        <v>0.34440124680429413</v>
      </c>
      <c r="E63" s="3"/>
      <c r="F63"/>
      <c r="G63"/>
    </row>
    <row r="64" spans="1:7">
      <c r="A64" s="3" t="s">
        <v>22</v>
      </c>
      <c r="B64" s="3"/>
      <c r="C64" s="3"/>
      <c r="D64" s="21">
        <f>ROUND(8.7+5.7*D63^2,1)</f>
        <v>9.4</v>
      </c>
      <c r="E64" s="21" t="s">
        <v>29</v>
      </c>
      <c r="F64"/>
      <c r="G64"/>
    </row>
    <row r="65" spans="1:7">
      <c r="A65" s="13" t="s">
        <v>21</v>
      </c>
      <c r="B65" s="13"/>
      <c r="C65" s="13"/>
      <c r="D65" s="13" t="e">
        <f>LOG(D48/D50)</f>
        <v>#REF!</v>
      </c>
      <c r="E65" s="3"/>
      <c r="F65"/>
      <c r="G65"/>
    </row>
    <row r="66" spans="1:7">
      <c r="A66" s="13" t="s">
        <v>26</v>
      </c>
      <c r="B66" s="13"/>
      <c r="C66" s="13"/>
      <c r="D66" s="20" t="e">
        <f>ROUND(8.7+5.7*D65^2,1)</f>
        <v>#REF!</v>
      </c>
      <c r="E66" s="21" t="s">
        <v>29</v>
      </c>
      <c r="F66"/>
      <c r="G66"/>
    </row>
    <row r="67" spans="1:7">
      <c r="A67" s="14" t="s">
        <v>27</v>
      </c>
      <c r="D67" s="14" t="e">
        <f>LOG(D48/(AVERAGE(D50,D54)))</f>
        <v>#REF!</v>
      </c>
      <c r="E67" s="3"/>
      <c r="F67"/>
      <c r="G67"/>
    </row>
    <row r="68" spans="1:7">
      <c r="A68" s="14" t="s">
        <v>28</v>
      </c>
      <c r="D68" s="24" t="e">
        <f>ROUND(8.7+17.1*D67+5.7*D67^2,1)</f>
        <v>#REF!</v>
      </c>
      <c r="E68" s="23" t="s">
        <v>30</v>
      </c>
      <c r="F68"/>
      <c r="G68"/>
    </row>
    <row r="69" spans="1:7">
      <c r="A69" s="13" t="s">
        <v>31</v>
      </c>
      <c r="B69" s="13"/>
      <c r="C69" s="13"/>
      <c r="D69" s="13">
        <f>LOG(D48/D55)</f>
        <v>0.12854286087712524</v>
      </c>
      <c r="E69" s="3"/>
      <c r="F69"/>
      <c r="G69"/>
    </row>
    <row r="70" spans="1:7">
      <c r="A70" s="13" t="s">
        <v>32</v>
      </c>
      <c r="B70" s="13"/>
      <c r="C70" s="13"/>
      <c r="D70" s="20">
        <f>ROUND(8.7+5.7*D69^2,1)</f>
        <v>8.8000000000000007</v>
      </c>
      <c r="E70" s="21" t="s">
        <v>29</v>
      </c>
      <c r="F70"/>
      <c r="G70"/>
    </row>
    <row r="71" spans="1:7">
      <c r="A71" s="14" t="s">
        <v>33</v>
      </c>
      <c r="D71" s="14" t="e">
        <f>LOG(D48/D51)</f>
        <v>#REF!</v>
      </c>
      <c r="F71"/>
      <c r="G71"/>
    </row>
    <row r="72" spans="1:7">
      <c r="A72" s="14" t="s">
        <v>34</v>
      </c>
      <c r="D72" s="21" t="e">
        <f>ROUND(8.7+5.7*D71^2,1)</f>
        <v>#REF!</v>
      </c>
      <c r="E72" s="25" t="s">
        <v>29</v>
      </c>
      <c r="F72"/>
      <c r="G72"/>
    </row>
    <row r="73" spans="1:7">
      <c r="A73" s="13" t="s">
        <v>35</v>
      </c>
      <c r="B73" s="13"/>
      <c r="C73" s="13"/>
      <c r="D73" s="13" t="e">
        <f>LOG(D48/(AVERAGE(D51,D55)))</f>
        <v>#REF!</v>
      </c>
      <c r="E73" s="3"/>
      <c r="F73"/>
      <c r="G73"/>
    </row>
    <row r="74" spans="1:7">
      <c r="A74" s="13" t="s">
        <v>36</v>
      </c>
      <c r="B74" s="13"/>
      <c r="C74" s="13"/>
      <c r="D74" s="22" t="e">
        <f>ROUND(8.7+17.1*D73+5.7*D73^2,1)</f>
        <v>#REF!</v>
      </c>
      <c r="E74" s="23" t="s">
        <v>30</v>
      </c>
      <c r="F74"/>
      <c r="G74"/>
    </row>
    <row r="75" spans="1:7">
      <c r="A75" s="14" t="s">
        <v>37</v>
      </c>
      <c r="D75" s="14">
        <f>LOG(D48/D56)</f>
        <v>0.12854286087712524</v>
      </c>
      <c r="E75" s="3"/>
      <c r="F75"/>
      <c r="G75"/>
    </row>
    <row r="76" spans="1:7">
      <c r="A76" s="14" t="s">
        <v>38</v>
      </c>
      <c r="D76" s="21">
        <f>ROUND(8.7+5.7*D75^2,1)</f>
        <v>8.8000000000000007</v>
      </c>
      <c r="E76" s="21" t="s">
        <v>29</v>
      </c>
      <c r="F76"/>
      <c r="G76"/>
    </row>
    <row r="77" spans="1:7">
      <c r="A77" s="13" t="s">
        <v>39</v>
      </c>
      <c r="B77" s="13"/>
      <c r="C77" s="13"/>
      <c r="D77" s="13" t="e">
        <f>LOG(D48/D52)</f>
        <v>#REF!</v>
      </c>
      <c r="F77"/>
      <c r="G77"/>
    </row>
    <row r="78" spans="1:7">
      <c r="A78" s="13" t="s">
        <v>40</v>
      </c>
      <c r="B78" s="13"/>
      <c r="C78" s="13"/>
      <c r="D78" s="20" t="e">
        <f>ROUND(8.7+5.7*D77^2,1)</f>
        <v>#REF!</v>
      </c>
      <c r="E78" s="25" t="s">
        <v>29</v>
      </c>
      <c r="F78"/>
      <c r="G78"/>
    </row>
    <row r="79" spans="1:7">
      <c r="A79" s="14" t="s">
        <v>41</v>
      </c>
      <c r="D79" s="14" t="e">
        <f>LOG(D48/(AVERAGE(D52,D56)))</f>
        <v>#REF!</v>
      </c>
      <c r="E79" s="3"/>
      <c r="F79"/>
      <c r="G79"/>
    </row>
    <row r="80" spans="1:7">
      <c r="A80" s="14" t="s">
        <v>42</v>
      </c>
      <c r="D80" s="24" t="e">
        <f>ROUND(8.7+17.1*D79+5.7*D79^2,1)</f>
        <v>#REF!</v>
      </c>
      <c r="E80" s="23" t="s">
        <v>30</v>
      </c>
      <c r="F80"/>
      <c r="G80"/>
    </row>
    <row r="81" spans="1:10">
      <c r="A81" s="3"/>
      <c r="B81" s="3"/>
      <c r="C81" s="3"/>
      <c r="D81" s="3"/>
      <c r="E81" s="3"/>
      <c r="F81"/>
      <c r="G81"/>
    </row>
    <row r="82" spans="1:10">
      <c r="A82" s="3"/>
      <c r="B82" s="3"/>
      <c r="C82" s="3"/>
      <c r="D82" s="3"/>
      <c r="E82" s="3"/>
      <c r="F82"/>
      <c r="G82"/>
    </row>
    <row r="83" spans="1:10">
      <c r="A83" s="12" t="s">
        <v>50</v>
      </c>
      <c r="B83" s="12"/>
      <c r="C83" s="12"/>
      <c r="D83" s="3"/>
      <c r="E83" s="3"/>
      <c r="F83"/>
      <c r="G83"/>
    </row>
    <row r="84" spans="1:10">
      <c r="A84" s="17" t="s">
        <v>10</v>
      </c>
      <c r="B84" s="17"/>
      <c r="C84" s="17"/>
      <c r="D84" s="17">
        <v>2</v>
      </c>
      <c r="E84" s="3"/>
      <c r="F84"/>
      <c r="G84"/>
    </row>
    <row r="85" spans="1:10">
      <c r="A85" s="18" t="s">
        <v>52</v>
      </c>
      <c r="B85" s="18"/>
      <c r="C85" s="18"/>
      <c r="D85" s="18">
        <f t="shared" ref="D85:D93" si="0">D48</f>
        <v>484</v>
      </c>
      <c r="E85" s="3"/>
      <c r="F85"/>
      <c r="G85"/>
    </row>
    <row r="86" spans="1:10">
      <c r="A86" s="19" t="s">
        <v>54</v>
      </c>
      <c r="B86" s="19"/>
      <c r="C86" s="19"/>
      <c r="D86" s="19" t="e">
        <f t="shared" si="0"/>
        <v>#REF!</v>
      </c>
      <c r="E86" s="3"/>
      <c r="F86"/>
      <c r="G86"/>
    </row>
    <row r="87" spans="1:10">
      <c r="A87" s="19" t="s">
        <v>55</v>
      </c>
      <c r="B87" s="19"/>
      <c r="C87" s="19"/>
      <c r="D87" s="19" t="e">
        <f t="shared" si="0"/>
        <v>#REF!</v>
      </c>
      <c r="E87" s="3"/>
      <c r="F87"/>
      <c r="G87"/>
    </row>
    <row r="88" spans="1:10">
      <c r="A88" s="19" t="s">
        <v>56</v>
      </c>
      <c r="B88" s="19"/>
      <c r="C88" s="19"/>
      <c r="D88" s="19" t="e">
        <f t="shared" si="0"/>
        <v>#REF!</v>
      </c>
      <c r="E88" s="3"/>
      <c r="F88"/>
      <c r="G88"/>
    </row>
    <row r="89" spans="1:10">
      <c r="A89" s="19" t="s">
        <v>57</v>
      </c>
      <c r="B89" s="19"/>
      <c r="C89" s="19"/>
      <c r="D89" s="19" t="e">
        <f t="shared" si="0"/>
        <v>#REF!</v>
      </c>
      <c r="E89" s="3"/>
      <c r="F89"/>
      <c r="G89"/>
    </row>
    <row r="90" spans="1:10">
      <c r="A90" s="18" t="s">
        <v>58</v>
      </c>
      <c r="B90" s="18"/>
      <c r="C90" s="18"/>
      <c r="D90" s="18">
        <f t="shared" si="0"/>
        <v>219</v>
      </c>
      <c r="E90" s="3"/>
      <c r="F90"/>
      <c r="G90"/>
    </row>
    <row r="91" spans="1:10">
      <c r="A91" s="18" t="s">
        <v>59</v>
      </c>
      <c r="B91" s="18"/>
      <c r="C91" s="18"/>
      <c r="D91" s="18">
        <f t="shared" si="0"/>
        <v>219</v>
      </c>
      <c r="E91" s="3"/>
      <c r="F91"/>
      <c r="G91"/>
    </row>
    <row r="92" spans="1:10">
      <c r="A92" s="18" t="s">
        <v>60</v>
      </c>
      <c r="B92" s="18"/>
      <c r="C92" s="18"/>
      <c r="D92" s="18">
        <f t="shared" si="0"/>
        <v>360</v>
      </c>
      <c r="E92" s="3"/>
      <c r="F92"/>
      <c r="G92"/>
    </row>
    <row r="93" spans="1:10">
      <c r="A93" s="18" t="s">
        <v>61</v>
      </c>
      <c r="B93" s="18"/>
      <c r="C93" s="18"/>
      <c r="D93" s="18">
        <f t="shared" si="0"/>
        <v>360</v>
      </c>
      <c r="E93" s="3"/>
      <c r="F93"/>
      <c r="G93"/>
      <c r="I93" s="26"/>
      <c r="J93" s="26"/>
    </row>
    <row r="94" spans="1:10">
      <c r="A94" s="13" t="s">
        <v>8</v>
      </c>
      <c r="B94" s="13"/>
      <c r="C94" s="13"/>
      <c r="D94" s="13">
        <f>LOG(D85/D90)</f>
        <v>0.34440124680429413</v>
      </c>
      <c r="E94" s="3"/>
      <c r="F94"/>
      <c r="G94"/>
      <c r="I94" s="26"/>
      <c r="J94" s="26"/>
    </row>
    <row r="95" spans="1:10">
      <c r="A95" s="13" t="s">
        <v>9</v>
      </c>
      <c r="B95" s="13"/>
      <c r="C95" s="13"/>
      <c r="D95" s="20">
        <f>ROUND(5.7+5.7*D94^2,1)</f>
        <v>6.4</v>
      </c>
      <c r="E95" s="21" t="s">
        <v>29</v>
      </c>
      <c r="F95"/>
      <c r="G95"/>
      <c r="I95" s="14"/>
      <c r="J95" s="14"/>
    </row>
    <row r="96" spans="1:10">
      <c r="A96" s="3" t="s">
        <v>11</v>
      </c>
      <c r="B96" s="3"/>
      <c r="C96" s="3"/>
      <c r="D96" s="3" t="e">
        <f>LOG(D85/D86)</f>
        <v>#REF!</v>
      </c>
      <c r="E96" s="3"/>
      <c r="F96"/>
      <c r="G96"/>
      <c r="I96" s="14"/>
      <c r="J96" s="14"/>
    </row>
    <row r="97" spans="1:7">
      <c r="A97" s="3" t="s">
        <v>3</v>
      </c>
      <c r="B97" s="3"/>
      <c r="C97" s="3"/>
      <c r="D97" s="25" t="e">
        <f>ROUND(5.7+5.7*D96^2,1)</f>
        <v>#REF!</v>
      </c>
      <c r="E97" s="21" t="s">
        <v>29</v>
      </c>
      <c r="F97"/>
      <c r="G97"/>
    </row>
    <row r="98" spans="1:7">
      <c r="A98" s="13" t="s">
        <v>20</v>
      </c>
      <c r="B98" s="13"/>
      <c r="C98" s="13"/>
      <c r="D98" s="13" t="e">
        <f>LOG(D85/(AVERAGE(D86,D90)))</f>
        <v>#REF!</v>
      </c>
      <c r="E98" s="3"/>
      <c r="F98"/>
      <c r="G98"/>
    </row>
    <row r="99" spans="1:7">
      <c r="A99" s="13" t="s">
        <v>4</v>
      </c>
      <c r="B99" s="13"/>
      <c r="C99" s="13"/>
      <c r="D99" s="22" t="e">
        <f>ROUND(5.7+14.1*D98+5.7*D98^2,1)</f>
        <v>#REF!</v>
      </c>
      <c r="E99" s="23" t="s">
        <v>30</v>
      </c>
      <c r="F99"/>
      <c r="G99"/>
    </row>
    <row r="100" spans="1:7">
      <c r="A100" s="3" t="s">
        <v>25</v>
      </c>
      <c r="B100" s="3"/>
      <c r="C100" s="3"/>
      <c r="D100" s="3">
        <f>LOG(D85/D91)</f>
        <v>0.34440124680429413</v>
      </c>
      <c r="E100" s="3"/>
      <c r="F100"/>
      <c r="G100"/>
    </row>
    <row r="101" spans="1:7">
      <c r="A101" s="3" t="s">
        <v>22</v>
      </c>
      <c r="B101" s="3"/>
      <c r="C101" s="3"/>
      <c r="D101" s="25">
        <f>ROUND(5.7+5.7*D100^2,1)</f>
        <v>6.4</v>
      </c>
      <c r="E101" s="21" t="s">
        <v>29</v>
      </c>
      <c r="F101"/>
      <c r="G101"/>
    </row>
    <row r="102" spans="1:7">
      <c r="A102" s="13" t="s">
        <v>21</v>
      </c>
      <c r="B102" s="13"/>
      <c r="C102" s="13"/>
      <c r="D102" s="13" t="e">
        <f>LOG(D85/D87)</f>
        <v>#REF!</v>
      </c>
      <c r="E102" s="3"/>
      <c r="F102"/>
      <c r="G102"/>
    </row>
    <row r="103" spans="1:7">
      <c r="A103" s="13" t="s">
        <v>26</v>
      </c>
      <c r="B103" s="13"/>
      <c r="C103" s="13"/>
      <c r="D103" s="20" t="e">
        <f>5.7+5.7*D102^2</f>
        <v>#REF!</v>
      </c>
      <c r="E103" s="21" t="s">
        <v>29</v>
      </c>
      <c r="F103"/>
      <c r="G103"/>
    </row>
    <row r="104" spans="1:7">
      <c r="A104" s="14" t="s">
        <v>27</v>
      </c>
      <c r="D104" s="14" t="e">
        <f>LOG(D85/(AVERAGE(D87,D91)))</f>
        <v>#REF!</v>
      </c>
      <c r="E104" s="3"/>
      <c r="F104"/>
      <c r="G104"/>
    </row>
    <row r="105" spans="1:7">
      <c r="A105" s="14" t="s">
        <v>28</v>
      </c>
      <c r="D105" s="24" t="e">
        <f>ROUND(5.7+14.1*D104+5.7*D104^2,1)</f>
        <v>#REF!</v>
      </c>
      <c r="E105" s="23" t="s">
        <v>30</v>
      </c>
      <c r="F105"/>
      <c r="G105"/>
    </row>
    <row r="106" spans="1:7">
      <c r="A106" s="13" t="s">
        <v>31</v>
      </c>
      <c r="B106" s="13"/>
      <c r="C106" s="13"/>
      <c r="D106" s="13">
        <f>LOG(D85/D92)</f>
        <v>0.12854286087712524</v>
      </c>
      <c r="E106" s="3"/>
      <c r="F106"/>
      <c r="G106"/>
    </row>
    <row r="107" spans="1:7">
      <c r="A107" s="13" t="s">
        <v>32</v>
      </c>
      <c r="B107" s="13"/>
      <c r="C107" s="13"/>
      <c r="D107" s="20">
        <f>ROUND(5.7+5.7*D106^2,1)</f>
        <v>5.8</v>
      </c>
      <c r="E107" s="21" t="s">
        <v>29</v>
      </c>
      <c r="F107"/>
      <c r="G107"/>
    </row>
    <row r="108" spans="1:7">
      <c r="A108" s="14" t="s">
        <v>33</v>
      </c>
      <c r="D108" s="14" t="e">
        <f>LOG(D85/D88)</f>
        <v>#REF!</v>
      </c>
      <c r="F108"/>
      <c r="G108"/>
    </row>
    <row r="109" spans="1:7">
      <c r="A109" s="14" t="s">
        <v>34</v>
      </c>
      <c r="D109" s="25" t="e">
        <f>ROUND(5.7+5.7*D108^2,1)</f>
        <v>#REF!</v>
      </c>
      <c r="E109" s="25" t="s">
        <v>29</v>
      </c>
      <c r="F109"/>
      <c r="G109"/>
    </row>
    <row r="110" spans="1:7">
      <c r="A110" s="13" t="s">
        <v>35</v>
      </c>
      <c r="B110" s="13"/>
      <c r="C110" s="13"/>
      <c r="D110" s="13" t="e">
        <f>LOG(D85/(AVERAGE(D88,D92)))</f>
        <v>#REF!</v>
      </c>
      <c r="E110" s="3"/>
      <c r="F110"/>
      <c r="G110"/>
    </row>
    <row r="111" spans="1:7">
      <c r="A111" s="13" t="s">
        <v>36</v>
      </c>
      <c r="B111" s="13"/>
      <c r="C111" s="13"/>
      <c r="D111" s="22" t="e">
        <f>ROUND(5.7+14.1*D110+5.7*D110^2,1)</f>
        <v>#REF!</v>
      </c>
      <c r="E111" s="23" t="s">
        <v>30</v>
      </c>
      <c r="F111"/>
      <c r="G111"/>
    </row>
    <row r="112" spans="1:7">
      <c r="A112" s="14" t="s">
        <v>37</v>
      </c>
      <c r="D112" s="14">
        <f>LOG(D85/D93)</f>
        <v>0.12854286087712524</v>
      </c>
      <c r="E112" s="3"/>
      <c r="F112"/>
      <c r="G112"/>
    </row>
    <row r="113" spans="1:7">
      <c r="A113" s="14" t="s">
        <v>38</v>
      </c>
      <c r="D113" s="25">
        <f>ROUND(5.7+5.7*D112^2,1)</f>
        <v>5.8</v>
      </c>
      <c r="E113" s="21" t="s">
        <v>29</v>
      </c>
      <c r="F113"/>
      <c r="G113"/>
    </row>
    <row r="114" spans="1:7">
      <c r="A114" s="13" t="s">
        <v>39</v>
      </c>
      <c r="B114" s="13"/>
      <c r="C114" s="13"/>
      <c r="D114" s="13" t="e">
        <f>LOG(D85/D89)</f>
        <v>#REF!</v>
      </c>
      <c r="F114"/>
      <c r="G114"/>
    </row>
    <row r="115" spans="1:7">
      <c r="A115" s="13" t="s">
        <v>40</v>
      </c>
      <c r="B115" s="13"/>
      <c r="C115" s="13"/>
      <c r="D115" s="20" t="e">
        <f>ROUND(5.7+5.7*D114^2,1)</f>
        <v>#REF!</v>
      </c>
      <c r="E115" s="25" t="s">
        <v>29</v>
      </c>
      <c r="F115"/>
      <c r="G115"/>
    </row>
    <row r="116" spans="1:7">
      <c r="A116" s="14" t="s">
        <v>41</v>
      </c>
      <c r="D116" s="14" t="e">
        <f>LOG(D85/(AVERAGE(D89,D93)))</f>
        <v>#REF!</v>
      </c>
      <c r="E116" s="3"/>
      <c r="F116"/>
      <c r="G116"/>
    </row>
    <row r="117" spans="1:7">
      <c r="A117" s="14" t="s">
        <v>42</v>
      </c>
      <c r="D117" s="24" t="e">
        <f>ROUND(5.7+14.1*D116+5.7*D116^2,1)</f>
        <v>#REF!</v>
      </c>
      <c r="E117" s="23" t="s">
        <v>30</v>
      </c>
      <c r="F117"/>
      <c r="G117"/>
    </row>
    <row r="118" spans="1:7">
      <c r="A118" s="3"/>
      <c r="B118" s="3"/>
      <c r="C118" s="3"/>
      <c r="D118" s="3"/>
      <c r="E118" s="3"/>
      <c r="F118"/>
      <c r="G118"/>
    </row>
    <row r="119" spans="1:7">
      <c r="A119" s="3"/>
      <c r="B119" s="3"/>
      <c r="C119" s="3"/>
      <c r="D119" s="3"/>
      <c r="E119" s="3"/>
      <c r="F119"/>
      <c r="G119"/>
    </row>
    <row r="120" spans="1:7">
      <c r="A120" s="12" t="s">
        <v>50</v>
      </c>
      <c r="B120" s="12"/>
      <c r="C120" s="12"/>
      <c r="D120" s="3"/>
      <c r="E120" s="3"/>
      <c r="F120"/>
      <c r="G120"/>
    </row>
    <row r="121" spans="1:7">
      <c r="A121" s="17" t="s">
        <v>10</v>
      </c>
      <c r="B121" s="17"/>
      <c r="C121" s="17"/>
      <c r="D121" s="17">
        <v>3</v>
      </c>
      <c r="E121" s="3"/>
      <c r="F121"/>
      <c r="G121"/>
    </row>
    <row r="122" spans="1:7">
      <c r="A122" s="18" t="s">
        <v>52</v>
      </c>
      <c r="B122" s="18"/>
      <c r="C122" s="18"/>
      <c r="D122" s="18">
        <f t="shared" ref="D122:D130" si="1">D85</f>
        <v>484</v>
      </c>
      <c r="E122" s="3"/>
      <c r="F122"/>
      <c r="G122"/>
    </row>
    <row r="123" spans="1:7">
      <c r="A123" s="19" t="s">
        <v>54</v>
      </c>
      <c r="B123" s="19"/>
      <c r="C123" s="19"/>
      <c r="D123" s="19" t="e">
        <f t="shared" si="1"/>
        <v>#REF!</v>
      </c>
      <c r="E123" s="3"/>
      <c r="F123"/>
      <c r="G123"/>
    </row>
    <row r="124" spans="1:7">
      <c r="A124" s="19" t="s">
        <v>55</v>
      </c>
      <c r="B124" s="19"/>
      <c r="C124" s="19"/>
      <c r="D124" s="19" t="e">
        <f t="shared" si="1"/>
        <v>#REF!</v>
      </c>
      <c r="E124" s="3"/>
      <c r="F124"/>
      <c r="G124"/>
    </row>
    <row r="125" spans="1:7">
      <c r="A125" s="19" t="s">
        <v>56</v>
      </c>
      <c r="B125" s="19"/>
      <c r="C125" s="19"/>
      <c r="D125" s="19" t="e">
        <f t="shared" si="1"/>
        <v>#REF!</v>
      </c>
      <c r="E125" s="3"/>
      <c r="F125"/>
      <c r="G125"/>
    </row>
    <row r="126" spans="1:7">
      <c r="A126" s="19" t="s">
        <v>57</v>
      </c>
      <c r="B126" s="19"/>
      <c r="C126" s="19"/>
      <c r="D126" s="19" t="e">
        <f t="shared" si="1"/>
        <v>#REF!</v>
      </c>
      <c r="E126" s="3"/>
      <c r="F126"/>
      <c r="G126"/>
    </row>
    <row r="127" spans="1:7">
      <c r="A127" s="18" t="s">
        <v>58</v>
      </c>
      <c r="B127" s="18"/>
      <c r="C127" s="18"/>
      <c r="D127" s="18">
        <f t="shared" si="1"/>
        <v>219</v>
      </c>
      <c r="E127" s="3"/>
      <c r="F127"/>
      <c r="G127"/>
    </row>
    <row r="128" spans="1:7">
      <c r="A128" s="18" t="s">
        <v>59</v>
      </c>
      <c r="B128" s="18"/>
      <c r="C128" s="18"/>
      <c r="D128" s="18">
        <f t="shared" si="1"/>
        <v>219</v>
      </c>
      <c r="E128" s="3"/>
      <c r="F128"/>
      <c r="G128"/>
    </row>
    <row r="129" spans="1:7">
      <c r="A129" s="18" t="s">
        <v>60</v>
      </c>
      <c r="B129" s="18"/>
      <c r="C129" s="18"/>
      <c r="D129" s="18">
        <f t="shared" si="1"/>
        <v>360</v>
      </c>
      <c r="E129" s="3"/>
      <c r="F129"/>
      <c r="G129"/>
    </row>
    <row r="130" spans="1:7">
      <c r="A130" s="18" t="s">
        <v>61</v>
      </c>
      <c r="B130" s="18"/>
      <c r="C130" s="18"/>
      <c r="D130" s="18">
        <f t="shared" si="1"/>
        <v>360</v>
      </c>
      <c r="E130" s="3"/>
      <c r="F130"/>
      <c r="G130"/>
    </row>
    <row r="131" spans="1:7">
      <c r="A131" s="13" t="s">
        <v>8</v>
      </c>
      <c r="B131" s="13"/>
      <c r="C131" s="13"/>
      <c r="D131" s="13">
        <f>LOG(D122/D127)</f>
        <v>0.34440124680429413</v>
      </c>
      <c r="E131" s="3"/>
      <c r="F131"/>
      <c r="G131"/>
    </row>
    <row r="132" spans="1:7">
      <c r="A132" s="13" t="s">
        <v>9</v>
      </c>
      <c r="B132" s="13"/>
      <c r="C132" s="13"/>
      <c r="D132" s="20">
        <f>ROUND(5.7+5.7*D131^2,1)</f>
        <v>6.4</v>
      </c>
      <c r="E132" s="21" t="s">
        <v>29</v>
      </c>
      <c r="F132"/>
      <c r="G132"/>
    </row>
    <row r="133" spans="1:7">
      <c r="A133" s="3" t="s">
        <v>11</v>
      </c>
      <c r="B133" s="3"/>
      <c r="C133" s="3"/>
      <c r="D133" s="3" t="e">
        <f>LOG(D127/AVERAGE(D122,D123))</f>
        <v>#REF!</v>
      </c>
      <c r="E133" s="3"/>
      <c r="F133"/>
      <c r="G133"/>
    </row>
    <row r="134" spans="1:7">
      <c r="A134" s="3" t="s">
        <v>3</v>
      </c>
      <c r="B134" s="3"/>
      <c r="C134" s="3"/>
      <c r="D134" s="24" t="e">
        <f>ROUND(5.7+14.1*D133+5.7*D133^2,1)</f>
        <v>#REF!</v>
      </c>
      <c r="E134" s="23" t="s">
        <v>30</v>
      </c>
      <c r="F134"/>
      <c r="G134"/>
    </row>
    <row r="135" spans="1:7">
      <c r="A135" s="13" t="s">
        <v>20</v>
      </c>
      <c r="B135" s="13"/>
      <c r="C135" s="13"/>
      <c r="D135" s="13" t="e">
        <f>LOG(D123/D127)</f>
        <v>#REF!</v>
      </c>
      <c r="E135" s="3"/>
      <c r="F135"/>
      <c r="G135"/>
    </row>
    <row r="136" spans="1:7">
      <c r="A136" s="13" t="s">
        <v>4</v>
      </c>
      <c r="B136" s="13"/>
      <c r="C136" s="13"/>
      <c r="D136" s="20" t="e">
        <f>ROUND(5.7+5.7*D135^2,1)</f>
        <v>#REF!</v>
      </c>
      <c r="E136" s="21" t="s">
        <v>29</v>
      </c>
      <c r="F136"/>
      <c r="G136"/>
    </row>
    <row r="137" spans="1:7">
      <c r="A137" s="3" t="s">
        <v>25</v>
      </c>
      <c r="B137" s="3"/>
      <c r="C137" s="3"/>
      <c r="D137" s="3">
        <f>LOG(D122/D128)</f>
        <v>0.34440124680429413</v>
      </c>
      <c r="E137" s="3"/>
      <c r="F137"/>
      <c r="G137"/>
    </row>
    <row r="138" spans="1:7">
      <c r="A138" s="3" t="s">
        <v>22</v>
      </c>
      <c r="B138" s="3"/>
      <c r="C138" s="3"/>
      <c r="D138" s="25">
        <f>ROUND(5.7+5.7*D137^2,1)</f>
        <v>6.4</v>
      </c>
      <c r="E138" s="21" t="s">
        <v>29</v>
      </c>
      <c r="F138"/>
      <c r="G138"/>
    </row>
    <row r="139" spans="1:7">
      <c r="A139" s="13" t="s">
        <v>21</v>
      </c>
      <c r="B139" s="13"/>
      <c r="C139" s="13"/>
      <c r="D139" s="13" t="e">
        <f>LOG(D128/AVERAGE(D122,D124))</f>
        <v>#REF!</v>
      </c>
      <c r="E139" s="3"/>
      <c r="F139"/>
      <c r="G139"/>
    </row>
    <row r="140" spans="1:7">
      <c r="A140" s="13" t="s">
        <v>26</v>
      </c>
      <c r="B140" s="13"/>
      <c r="C140" s="13"/>
      <c r="D140" s="22" t="e">
        <f>ROUND(5.7+14.1*D139+5.7*D139^2,1)</f>
        <v>#REF!</v>
      </c>
      <c r="E140" s="23" t="s">
        <v>30</v>
      </c>
      <c r="F140"/>
      <c r="G140"/>
    </row>
    <row r="141" spans="1:7">
      <c r="A141" s="14" t="s">
        <v>27</v>
      </c>
      <c r="D141" s="14" t="e">
        <f>LOG(D124/D128)</f>
        <v>#REF!</v>
      </c>
      <c r="E141" s="3"/>
      <c r="F141"/>
      <c r="G141"/>
    </row>
    <row r="142" spans="1:7">
      <c r="A142" s="14" t="s">
        <v>28</v>
      </c>
      <c r="D142" s="25" t="e">
        <f>ROUND(5.7+5.7*D141^2,1)</f>
        <v>#REF!</v>
      </c>
      <c r="E142" s="21" t="s">
        <v>29</v>
      </c>
      <c r="F142"/>
      <c r="G142"/>
    </row>
    <row r="143" spans="1:7">
      <c r="A143" s="13" t="s">
        <v>31</v>
      </c>
      <c r="B143" s="13"/>
      <c r="C143" s="13"/>
      <c r="D143" s="13">
        <f>LOG(D122/D129)</f>
        <v>0.12854286087712524</v>
      </c>
      <c r="E143" s="3"/>
      <c r="F143"/>
      <c r="G143"/>
    </row>
    <row r="144" spans="1:7">
      <c r="A144" s="13" t="s">
        <v>32</v>
      </c>
      <c r="B144" s="13"/>
      <c r="C144" s="13"/>
      <c r="D144" s="20">
        <f>ROUND(5.7+5.7*D143^2,1)</f>
        <v>5.8</v>
      </c>
      <c r="E144" s="21" t="s">
        <v>29</v>
      </c>
      <c r="F144"/>
      <c r="G144"/>
    </row>
    <row r="145" spans="1:7">
      <c r="A145" s="14" t="s">
        <v>33</v>
      </c>
      <c r="D145" s="14" t="e">
        <f>LOG(D129/AVERAGE(D122,D125))</f>
        <v>#REF!</v>
      </c>
      <c r="F145"/>
      <c r="G145"/>
    </row>
    <row r="146" spans="1:7">
      <c r="A146" s="14" t="s">
        <v>34</v>
      </c>
      <c r="D146" s="24" t="e">
        <f>ROUND(5.7+14.1*D145+5.7*D145^2,1)</f>
        <v>#REF!</v>
      </c>
      <c r="E146" s="24" t="s">
        <v>30</v>
      </c>
      <c r="F146"/>
      <c r="G146"/>
    </row>
    <row r="147" spans="1:7">
      <c r="A147" s="13" t="s">
        <v>35</v>
      </c>
      <c r="B147" s="13"/>
      <c r="C147" s="13"/>
      <c r="D147" s="13" t="e">
        <f>LOG(D125/D129)</f>
        <v>#REF!</v>
      </c>
      <c r="E147" s="3"/>
      <c r="F147"/>
      <c r="G147"/>
    </row>
    <row r="148" spans="1:7">
      <c r="A148" s="13" t="s">
        <v>36</v>
      </c>
      <c r="B148" s="13"/>
      <c r="C148" s="13"/>
      <c r="D148" s="20" t="e">
        <f>ROUND(5.7+5.7*D147^2,1)</f>
        <v>#REF!</v>
      </c>
      <c r="E148" s="21" t="s">
        <v>29</v>
      </c>
      <c r="F148"/>
      <c r="G148"/>
    </row>
    <row r="149" spans="1:7">
      <c r="A149" s="14" t="s">
        <v>37</v>
      </c>
      <c r="D149" s="14">
        <f>LOG(D122/D130)</f>
        <v>0.12854286087712524</v>
      </c>
      <c r="E149" s="3"/>
      <c r="F149"/>
      <c r="G149"/>
    </row>
    <row r="150" spans="1:7">
      <c r="A150" s="14" t="s">
        <v>38</v>
      </c>
      <c r="D150" s="25">
        <f>ROUND(5.7+5.7*D149^2,1)</f>
        <v>5.8</v>
      </c>
      <c r="E150" s="21" t="s">
        <v>29</v>
      </c>
      <c r="F150"/>
      <c r="G150"/>
    </row>
    <row r="151" spans="1:7">
      <c r="A151" s="13" t="s">
        <v>39</v>
      </c>
      <c r="B151" s="13"/>
      <c r="C151" s="13"/>
      <c r="D151" s="13" t="e">
        <f>LOG(D130/AVERAGE(D122,D126))</f>
        <v>#REF!</v>
      </c>
      <c r="F151"/>
      <c r="G151"/>
    </row>
    <row r="152" spans="1:7">
      <c r="A152" s="13" t="s">
        <v>40</v>
      </c>
      <c r="B152" s="13"/>
      <c r="C152" s="13"/>
      <c r="D152" s="22" t="e">
        <f>ROUND(5.7+14.1*D151+5.7*D151^2,1)</f>
        <v>#REF!</v>
      </c>
      <c r="E152" s="24" t="s">
        <v>30</v>
      </c>
      <c r="F152"/>
      <c r="G152"/>
    </row>
    <row r="153" spans="1:7">
      <c r="A153" s="14" t="s">
        <v>41</v>
      </c>
      <c r="D153" s="14" t="e">
        <f>LOG(D126/D130)</f>
        <v>#REF!</v>
      </c>
      <c r="E153" s="3"/>
      <c r="F153"/>
      <c r="G153"/>
    </row>
    <row r="154" spans="1:7">
      <c r="A154" s="14" t="s">
        <v>42</v>
      </c>
      <c r="D154" s="25" t="e">
        <f>ROUND(5.7+5.7*D153^2,1)</f>
        <v>#REF!</v>
      </c>
      <c r="E154" s="21" t="s">
        <v>29</v>
      </c>
      <c r="F154"/>
      <c r="G154"/>
    </row>
    <row r="155" spans="1:7">
      <c r="A155" s="3"/>
      <c r="B155" s="3"/>
      <c r="C155" s="3"/>
      <c r="D155" s="3"/>
      <c r="E155" s="3"/>
      <c r="F155"/>
      <c r="G155"/>
    </row>
    <row r="156" spans="1:7">
      <c r="A156" s="3"/>
      <c r="B156" s="3"/>
      <c r="C156" s="3"/>
      <c r="D156" s="3"/>
      <c r="E156" s="3"/>
      <c r="F156"/>
      <c r="G156"/>
    </row>
    <row r="157" spans="1:7">
      <c r="A157" s="12" t="s">
        <v>50</v>
      </c>
      <c r="B157" s="12"/>
      <c r="C157" s="12"/>
      <c r="D157" s="3"/>
      <c r="E157" s="3"/>
      <c r="F157"/>
      <c r="G157"/>
    </row>
    <row r="158" spans="1:7">
      <c r="A158" s="17" t="s">
        <v>10</v>
      </c>
      <c r="B158" s="17"/>
      <c r="C158" s="17"/>
      <c r="D158" s="17">
        <v>4</v>
      </c>
      <c r="E158" s="3"/>
      <c r="F158"/>
      <c r="G158"/>
    </row>
    <row r="159" spans="1:7">
      <c r="A159" s="18" t="s">
        <v>52</v>
      </c>
      <c r="B159" s="18"/>
      <c r="C159" s="18"/>
      <c r="D159" s="18">
        <f t="shared" ref="D159:D167" si="2">D122</f>
        <v>484</v>
      </c>
      <c r="E159" s="3"/>
      <c r="F159"/>
      <c r="G159"/>
    </row>
    <row r="160" spans="1:7">
      <c r="A160" s="19" t="s">
        <v>54</v>
      </c>
      <c r="B160" s="19"/>
      <c r="C160" s="19"/>
      <c r="D160" s="19" t="e">
        <f t="shared" si="2"/>
        <v>#REF!</v>
      </c>
      <c r="E160" s="3"/>
      <c r="F160"/>
      <c r="G160"/>
    </row>
    <row r="161" spans="1:7">
      <c r="A161" s="19" t="s">
        <v>55</v>
      </c>
      <c r="B161" s="19"/>
      <c r="C161" s="19"/>
      <c r="D161" s="19" t="e">
        <f t="shared" si="2"/>
        <v>#REF!</v>
      </c>
      <c r="E161" s="3"/>
      <c r="F161"/>
      <c r="G161"/>
    </row>
    <row r="162" spans="1:7">
      <c r="A162" s="19" t="s">
        <v>56</v>
      </c>
      <c r="B162" s="19"/>
      <c r="C162" s="19"/>
      <c r="D162" s="19" t="e">
        <f t="shared" si="2"/>
        <v>#REF!</v>
      </c>
      <c r="E162" s="3"/>
      <c r="F162"/>
      <c r="G162"/>
    </row>
    <row r="163" spans="1:7">
      <c r="A163" s="19" t="s">
        <v>57</v>
      </c>
      <c r="B163" s="19"/>
      <c r="C163" s="19"/>
      <c r="D163" s="19" t="e">
        <f t="shared" si="2"/>
        <v>#REF!</v>
      </c>
      <c r="E163" s="3"/>
      <c r="F163"/>
      <c r="G163"/>
    </row>
    <row r="164" spans="1:7">
      <c r="A164" s="18" t="s">
        <v>58</v>
      </c>
      <c r="B164" s="18"/>
      <c r="C164" s="18"/>
      <c r="D164" s="18">
        <f t="shared" si="2"/>
        <v>219</v>
      </c>
      <c r="E164" s="3"/>
      <c r="F164"/>
      <c r="G164"/>
    </row>
    <row r="165" spans="1:7">
      <c r="A165" s="18" t="s">
        <v>59</v>
      </c>
      <c r="B165" s="18"/>
      <c r="C165" s="18"/>
      <c r="D165" s="18">
        <f t="shared" si="2"/>
        <v>219</v>
      </c>
      <c r="E165" s="3"/>
      <c r="F165"/>
      <c r="G165"/>
    </row>
    <row r="166" spans="1:7">
      <c r="A166" s="18" t="s">
        <v>60</v>
      </c>
      <c r="B166" s="18"/>
      <c r="C166" s="18"/>
      <c r="D166" s="18">
        <f t="shared" si="2"/>
        <v>360</v>
      </c>
      <c r="E166" s="3"/>
      <c r="F166"/>
      <c r="G166"/>
    </row>
    <row r="167" spans="1:7">
      <c r="A167" s="18" t="s">
        <v>61</v>
      </c>
      <c r="B167" s="18"/>
      <c r="C167" s="18"/>
      <c r="D167" s="18">
        <f t="shared" si="2"/>
        <v>360</v>
      </c>
      <c r="E167" s="3"/>
      <c r="F167"/>
      <c r="G167"/>
    </row>
    <row r="168" spans="1:7">
      <c r="A168" s="13" t="s">
        <v>8</v>
      </c>
      <c r="B168" s="13"/>
      <c r="C168" s="13"/>
      <c r="D168" s="13" t="e">
        <f>LOG(D160/AVERAGE(D159,D164))</f>
        <v>#REF!</v>
      </c>
      <c r="E168" s="3"/>
      <c r="F168"/>
      <c r="G168"/>
    </row>
    <row r="169" spans="1:7">
      <c r="A169" s="13" t="s">
        <v>9</v>
      </c>
      <c r="B169" s="13"/>
      <c r="C169" s="13"/>
      <c r="D169" s="22" t="e">
        <f>ROUND(5.7+14.1*D168+5.7*D168^2,1)</f>
        <v>#REF!</v>
      </c>
      <c r="E169" s="23" t="s">
        <v>30</v>
      </c>
      <c r="F169"/>
      <c r="G169"/>
    </row>
    <row r="170" spans="1:7">
      <c r="A170" s="3" t="s">
        <v>11</v>
      </c>
      <c r="B170" s="3"/>
      <c r="C170" s="3"/>
      <c r="D170" s="3" t="e">
        <f>LOG(D159/D160)</f>
        <v>#REF!</v>
      </c>
      <c r="E170" s="3"/>
      <c r="F170"/>
      <c r="G170"/>
    </row>
    <row r="171" spans="1:7">
      <c r="A171" s="3" t="s">
        <v>3</v>
      </c>
      <c r="B171" s="3"/>
      <c r="C171" s="3"/>
      <c r="D171" s="25" t="e">
        <f>ROUND(5.7+5.7*D170^2,1)</f>
        <v>#REF!</v>
      </c>
      <c r="E171" s="21" t="s">
        <v>29</v>
      </c>
      <c r="F171"/>
      <c r="G171"/>
    </row>
    <row r="172" spans="1:7">
      <c r="A172" s="13" t="s">
        <v>20</v>
      </c>
      <c r="B172" s="13"/>
      <c r="C172" s="13"/>
      <c r="D172" s="13" t="e">
        <f>LOG(D160/D164)</f>
        <v>#REF!</v>
      </c>
      <c r="E172" s="3"/>
      <c r="F172"/>
      <c r="G172"/>
    </row>
    <row r="173" spans="1:7">
      <c r="A173" s="13" t="s">
        <v>4</v>
      </c>
      <c r="B173" s="13"/>
      <c r="C173" s="13"/>
      <c r="D173" s="20" t="e">
        <f>ROUND(5.7+5.7*D172^2,1)</f>
        <v>#REF!</v>
      </c>
      <c r="E173" s="21" t="s">
        <v>29</v>
      </c>
      <c r="F173"/>
      <c r="G173"/>
    </row>
    <row r="174" spans="1:7">
      <c r="A174" s="3" t="s">
        <v>25</v>
      </c>
      <c r="B174" s="3"/>
      <c r="C174" s="3"/>
      <c r="D174" s="3" t="e">
        <f>LOG(D161/AVERAGE(D159,D165))</f>
        <v>#REF!</v>
      </c>
      <c r="E174" s="3"/>
      <c r="F174"/>
      <c r="G174"/>
    </row>
    <row r="175" spans="1:7">
      <c r="A175" s="3" t="s">
        <v>22</v>
      </c>
      <c r="B175" s="3"/>
      <c r="C175" s="3"/>
      <c r="D175" s="24" t="e">
        <f>ROUND(5.7+14.1*D174+5.7*D174^2,1)</f>
        <v>#REF!</v>
      </c>
      <c r="E175" s="23" t="s">
        <v>30</v>
      </c>
      <c r="F175"/>
      <c r="G175"/>
    </row>
    <row r="176" spans="1:7">
      <c r="A176" s="13" t="s">
        <v>21</v>
      </c>
      <c r="B176" s="13"/>
      <c r="C176" s="13"/>
      <c r="D176" s="13" t="e">
        <f>LOG(D159/D161)</f>
        <v>#REF!</v>
      </c>
      <c r="E176" s="3"/>
      <c r="F176"/>
      <c r="G176"/>
    </row>
    <row r="177" spans="1:7">
      <c r="A177" s="13" t="s">
        <v>26</v>
      </c>
      <c r="B177" s="13"/>
      <c r="C177" s="13"/>
      <c r="D177" s="20" t="e">
        <f>ROUND(5.7+5.7*D176^2,1)</f>
        <v>#REF!</v>
      </c>
      <c r="E177" s="21" t="s">
        <v>29</v>
      </c>
      <c r="F177"/>
      <c r="G177"/>
    </row>
    <row r="178" spans="1:7">
      <c r="A178" s="14" t="s">
        <v>27</v>
      </c>
      <c r="D178" s="3" t="e">
        <f>LOG(D161/D165)</f>
        <v>#REF!</v>
      </c>
      <c r="E178" s="3"/>
      <c r="F178"/>
      <c r="G178"/>
    </row>
    <row r="179" spans="1:7">
      <c r="A179" s="14" t="s">
        <v>28</v>
      </c>
      <c r="D179" s="25" t="e">
        <f>ROUND(5.7+5.7*D178^2,1)</f>
        <v>#REF!</v>
      </c>
      <c r="E179" s="21" t="s">
        <v>29</v>
      </c>
      <c r="F179"/>
      <c r="G179"/>
    </row>
    <row r="180" spans="1:7">
      <c r="A180" s="13" t="s">
        <v>31</v>
      </c>
      <c r="B180" s="13"/>
      <c r="C180" s="13"/>
      <c r="D180" s="13" t="e">
        <f>LOG(D162/AVERAGE(D159,D166))</f>
        <v>#REF!</v>
      </c>
      <c r="E180" s="3"/>
      <c r="F180"/>
      <c r="G180"/>
    </row>
    <row r="181" spans="1:7">
      <c r="A181" s="13" t="s">
        <v>32</v>
      </c>
      <c r="B181" s="13"/>
      <c r="C181" s="13"/>
      <c r="D181" s="22" t="e">
        <f>ROUND(5.7+14.1*D180+5.7*D180^2,1)</f>
        <v>#REF!</v>
      </c>
      <c r="E181" s="23" t="s">
        <v>30</v>
      </c>
      <c r="F181"/>
      <c r="G181"/>
    </row>
    <row r="182" spans="1:7">
      <c r="A182" s="14" t="s">
        <v>33</v>
      </c>
      <c r="D182" s="3" t="e">
        <f>LOG(D159/D162)</f>
        <v>#REF!</v>
      </c>
      <c r="F182"/>
      <c r="G182"/>
    </row>
    <row r="183" spans="1:7">
      <c r="A183" s="14" t="s">
        <v>34</v>
      </c>
      <c r="D183" s="25" t="e">
        <f>ROUND(5.7+5.7*D182^2,1)</f>
        <v>#REF!</v>
      </c>
      <c r="E183" s="21" t="s">
        <v>29</v>
      </c>
      <c r="F183"/>
      <c r="G183"/>
    </row>
    <row r="184" spans="1:7">
      <c r="A184" s="13" t="s">
        <v>35</v>
      </c>
      <c r="B184" s="13"/>
      <c r="C184" s="13"/>
      <c r="D184" s="13" t="e">
        <f>LOG(D162/D166)</f>
        <v>#REF!</v>
      </c>
      <c r="E184" s="3"/>
      <c r="F184"/>
      <c r="G184"/>
    </row>
    <row r="185" spans="1:7">
      <c r="A185" s="13" t="s">
        <v>36</v>
      </c>
      <c r="B185" s="13"/>
      <c r="C185" s="13"/>
      <c r="D185" s="20" t="e">
        <f>ROUND(5.7+5.7*D184^2,1)</f>
        <v>#REF!</v>
      </c>
      <c r="E185" s="21" t="s">
        <v>29</v>
      </c>
      <c r="F185"/>
      <c r="G185"/>
    </row>
    <row r="186" spans="1:7">
      <c r="A186" s="14" t="s">
        <v>37</v>
      </c>
      <c r="D186" s="3" t="e">
        <f>LOG(D163/AVERAGE(D159,D167))</f>
        <v>#REF!</v>
      </c>
      <c r="E186" s="3"/>
      <c r="F186"/>
      <c r="G186"/>
    </row>
    <row r="187" spans="1:7">
      <c r="A187" s="14" t="s">
        <v>38</v>
      </c>
      <c r="D187" s="24" t="e">
        <f>ROUND(5.7+14.1*D186+5.7*D186^2,1)</f>
        <v>#REF!</v>
      </c>
      <c r="E187" s="23" t="s">
        <v>30</v>
      </c>
      <c r="F187"/>
      <c r="G187"/>
    </row>
    <row r="188" spans="1:7">
      <c r="A188" s="13" t="s">
        <v>39</v>
      </c>
      <c r="B188" s="13"/>
      <c r="C188" s="13"/>
      <c r="D188" s="13" t="e">
        <f>LOG(D159/D163)</f>
        <v>#REF!</v>
      </c>
      <c r="F188"/>
      <c r="G188"/>
    </row>
    <row r="189" spans="1:7">
      <c r="A189" s="13" t="s">
        <v>40</v>
      </c>
      <c r="B189" s="13"/>
      <c r="C189" s="13"/>
      <c r="D189" s="20" t="e">
        <f>ROUND(5.7+5.7*D188^2,1)</f>
        <v>#REF!</v>
      </c>
      <c r="E189" s="21" t="s">
        <v>29</v>
      </c>
      <c r="F189"/>
      <c r="G189"/>
    </row>
    <row r="190" spans="1:7">
      <c r="A190" s="14" t="s">
        <v>41</v>
      </c>
      <c r="D190" s="3" t="e">
        <f>LOG(D163/D167)</f>
        <v>#REF!</v>
      </c>
      <c r="E190" s="3"/>
      <c r="F190"/>
      <c r="G190"/>
    </row>
    <row r="191" spans="1:7">
      <c r="A191" s="14" t="s">
        <v>42</v>
      </c>
      <c r="D191" s="25" t="e">
        <f>ROUND(5.7+5.7*D190^2,1)</f>
        <v>#REF!</v>
      </c>
      <c r="E191" s="21" t="s">
        <v>29</v>
      </c>
      <c r="F191"/>
      <c r="G191"/>
    </row>
    <row r="192" spans="1:7">
      <c r="A192" s="3"/>
      <c r="B192" s="3"/>
      <c r="C192" s="3"/>
      <c r="D192" s="3"/>
      <c r="E192" s="3"/>
      <c r="F192"/>
      <c r="G192"/>
    </row>
    <row r="193" spans="1:7">
      <c r="A193" s="3"/>
      <c r="B193" s="3"/>
      <c r="C193" s="3"/>
      <c r="D193" s="3"/>
      <c r="E193" s="3"/>
      <c r="F193"/>
      <c r="G193"/>
    </row>
    <row r="194" spans="1:7">
      <c r="A194" s="12" t="s">
        <v>63</v>
      </c>
      <c r="B194" s="12"/>
      <c r="C194" s="12"/>
      <c r="D194" s="3"/>
      <c r="E194" s="3"/>
      <c r="F194"/>
      <c r="G194"/>
    </row>
    <row r="195" spans="1:7">
      <c r="A195" s="17" t="s">
        <v>10</v>
      </c>
      <c r="B195" s="17"/>
      <c r="C195" s="17"/>
      <c r="D195" s="17">
        <v>5</v>
      </c>
      <c r="E195" s="3"/>
      <c r="F195"/>
      <c r="G195"/>
    </row>
    <row r="196" spans="1:7">
      <c r="A196" s="18" t="s">
        <v>52</v>
      </c>
      <c r="B196" s="18"/>
      <c r="C196" s="18"/>
      <c r="D196" s="18">
        <f t="shared" ref="D196:D204" si="3">D159</f>
        <v>484</v>
      </c>
      <c r="E196" s="3"/>
      <c r="F196"/>
      <c r="G196"/>
    </row>
    <row r="197" spans="1:7">
      <c r="A197" s="19" t="s">
        <v>54</v>
      </c>
      <c r="B197" s="19"/>
      <c r="C197" s="19"/>
      <c r="D197" s="19" t="e">
        <f t="shared" si="3"/>
        <v>#REF!</v>
      </c>
      <c r="E197" s="3"/>
      <c r="F197"/>
      <c r="G197"/>
    </row>
    <row r="198" spans="1:7">
      <c r="A198" s="19" t="s">
        <v>55</v>
      </c>
      <c r="B198" s="19"/>
      <c r="C198" s="19"/>
      <c r="D198" s="19" t="e">
        <f t="shared" si="3"/>
        <v>#REF!</v>
      </c>
      <c r="E198" s="3"/>
      <c r="F198"/>
      <c r="G198"/>
    </row>
    <row r="199" spans="1:7">
      <c r="A199" s="19" t="s">
        <v>56</v>
      </c>
      <c r="B199" s="19"/>
      <c r="C199" s="19"/>
      <c r="D199" s="19" t="e">
        <f t="shared" si="3"/>
        <v>#REF!</v>
      </c>
      <c r="E199" s="3"/>
      <c r="F199"/>
      <c r="G199"/>
    </row>
    <row r="200" spans="1:7">
      <c r="A200" s="19" t="s">
        <v>57</v>
      </c>
      <c r="B200" s="19"/>
      <c r="C200" s="19"/>
      <c r="D200" s="19" t="e">
        <f t="shared" si="3"/>
        <v>#REF!</v>
      </c>
      <c r="E200" s="3"/>
      <c r="F200"/>
      <c r="G200"/>
    </row>
    <row r="201" spans="1:7">
      <c r="A201" s="18" t="s">
        <v>58</v>
      </c>
      <c r="B201" s="18"/>
      <c r="C201" s="18"/>
      <c r="D201" s="18">
        <f t="shared" si="3"/>
        <v>219</v>
      </c>
      <c r="E201" s="3"/>
      <c r="F201"/>
      <c r="G201"/>
    </row>
    <row r="202" spans="1:7">
      <c r="A202" s="18" t="s">
        <v>59</v>
      </c>
      <c r="B202" s="18"/>
      <c r="C202" s="18"/>
      <c r="D202" s="18">
        <f t="shared" si="3"/>
        <v>219</v>
      </c>
      <c r="E202" s="3"/>
      <c r="F202"/>
      <c r="G202"/>
    </row>
    <row r="203" spans="1:7">
      <c r="A203" s="18" t="s">
        <v>60</v>
      </c>
      <c r="B203" s="18"/>
      <c r="C203" s="18"/>
      <c r="D203" s="18">
        <f t="shared" si="3"/>
        <v>360</v>
      </c>
      <c r="E203" s="3"/>
      <c r="F203"/>
      <c r="G203"/>
    </row>
    <row r="204" spans="1:7">
      <c r="A204" s="18" t="s">
        <v>61</v>
      </c>
      <c r="B204" s="18"/>
      <c r="C204" s="18"/>
      <c r="D204" s="18">
        <f t="shared" si="3"/>
        <v>360</v>
      </c>
      <c r="E204" s="3"/>
      <c r="F204"/>
      <c r="G204"/>
    </row>
    <row r="205" spans="1:7">
      <c r="A205" s="13" t="s">
        <v>8</v>
      </c>
      <c r="B205" s="13"/>
      <c r="C205" s="13"/>
      <c r="D205" s="13">
        <f>LOG(D196/D201)</f>
        <v>0.34440124680429413</v>
      </c>
      <c r="E205" s="3"/>
      <c r="F205"/>
      <c r="G205"/>
    </row>
    <row r="206" spans="1:7">
      <c r="A206" s="13" t="s">
        <v>9</v>
      </c>
      <c r="B206" s="13"/>
      <c r="C206" s="13"/>
      <c r="D206" s="20">
        <f>ROUND(5.7+5.7*D205^2+6,1)</f>
        <v>12.4</v>
      </c>
      <c r="E206" s="21" t="s">
        <v>29</v>
      </c>
      <c r="F206"/>
      <c r="G206"/>
    </row>
    <row r="207" spans="1:7">
      <c r="A207" s="3" t="s">
        <v>11</v>
      </c>
      <c r="B207" s="3"/>
      <c r="C207" s="3"/>
      <c r="D207" s="3" t="e">
        <f>LOG(D196/D197)</f>
        <v>#REF!</v>
      </c>
      <c r="E207" s="3"/>
      <c r="F207"/>
      <c r="G207"/>
    </row>
    <row r="208" spans="1:7">
      <c r="A208" s="3" t="s">
        <v>3</v>
      </c>
      <c r="B208" s="3"/>
      <c r="C208" s="3"/>
      <c r="D208" s="25" t="e">
        <f>ROUND(5.7+5.7*D207^2+6,1)</f>
        <v>#REF!</v>
      </c>
      <c r="E208" s="21" t="s">
        <v>29</v>
      </c>
      <c r="F208"/>
      <c r="G208"/>
    </row>
    <row r="209" spans="1:7">
      <c r="A209" s="13" t="s">
        <v>20</v>
      </c>
      <c r="B209" s="13"/>
      <c r="C209" s="13"/>
      <c r="D209" s="13" t="e">
        <f>LOG(D196/AVERAGE(D197,D201))</f>
        <v>#REF!</v>
      </c>
      <c r="E209" s="3"/>
      <c r="F209"/>
      <c r="G209"/>
    </row>
    <row r="210" spans="1:7">
      <c r="A210" s="13" t="s">
        <v>4</v>
      </c>
      <c r="B210" s="13"/>
      <c r="C210" s="13"/>
      <c r="D210" s="22" t="e">
        <f>ROUND(IF(3.7+14.1*D209+5.7*D209^2&lt;-4,-4,IF(3.7+14.1*D209+5.7*D209^2&gt;0,0,3.7+14.1*D209+5.7*D209^2)),1)</f>
        <v>#REF!</v>
      </c>
      <c r="E210" s="23" t="s">
        <v>62</v>
      </c>
      <c r="F210"/>
      <c r="G210"/>
    </row>
    <row r="211" spans="1:7">
      <c r="A211" s="3" t="s">
        <v>25</v>
      </c>
      <c r="B211" s="3"/>
      <c r="C211" s="3"/>
      <c r="D211" s="3">
        <f>LOG(D196/D202)</f>
        <v>0.34440124680429413</v>
      </c>
      <c r="E211" s="3"/>
      <c r="F211"/>
      <c r="G211"/>
    </row>
    <row r="212" spans="1:7">
      <c r="A212" s="3" t="s">
        <v>22</v>
      </c>
      <c r="B212" s="3"/>
      <c r="C212" s="3"/>
      <c r="D212" s="25">
        <f>ROUND(5.7+5.7*D211^2+6,1)</f>
        <v>12.4</v>
      </c>
      <c r="E212" s="21" t="s">
        <v>29</v>
      </c>
      <c r="F212"/>
      <c r="G212"/>
    </row>
    <row r="213" spans="1:7">
      <c r="A213" s="13" t="s">
        <v>21</v>
      </c>
      <c r="B213" s="13"/>
      <c r="C213" s="13"/>
      <c r="D213" s="13" t="e">
        <f>LOG(D196/D198)</f>
        <v>#REF!</v>
      </c>
      <c r="E213" s="3"/>
      <c r="F213"/>
      <c r="G213"/>
    </row>
    <row r="214" spans="1:7">
      <c r="A214" s="13" t="s">
        <v>26</v>
      </c>
      <c r="B214" s="13"/>
      <c r="C214" s="13"/>
      <c r="D214" s="20" t="e">
        <f>ROUND(5.7+5.7*D213^2+6,1)</f>
        <v>#REF!</v>
      </c>
      <c r="E214" s="21" t="s">
        <v>29</v>
      </c>
      <c r="F214"/>
      <c r="G214"/>
    </row>
    <row r="215" spans="1:7">
      <c r="A215" s="14" t="s">
        <v>27</v>
      </c>
      <c r="D215" s="3" t="e">
        <f>LOG(D196/AVERAGE(D198,D202))</f>
        <v>#REF!</v>
      </c>
      <c r="E215" s="3"/>
      <c r="F215"/>
      <c r="G215"/>
    </row>
    <row r="216" spans="1:7">
      <c r="A216" s="14" t="s">
        <v>28</v>
      </c>
      <c r="D216" s="24" t="e">
        <f>ROUND(IF(3.7+14.1*D215+5.7*D215^2&lt;-4,-4,IF(3.7+14.1*D215+5.7*D215^2&gt;0,0,3.7+14.1*D215+5.7*D215^2)),1)</f>
        <v>#REF!</v>
      </c>
      <c r="E216" s="23" t="s">
        <v>62</v>
      </c>
      <c r="F216"/>
      <c r="G216"/>
    </row>
    <row r="217" spans="1:7">
      <c r="A217" s="13" t="s">
        <v>31</v>
      </c>
      <c r="B217" s="13"/>
      <c r="C217" s="13"/>
      <c r="D217" s="13">
        <f>LOG(D196/D203)</f>
        <v>0.12854286087712524</v>
      </c>
      <c r="E217" s="3"/>
      <c r="F217"/>
      <c r="G217"/>
    </row>
    <row r="218" spans="1:7">
      <c r="A218" s="13" t="s">
        <v>32</v>
      </c>
      <c r="B218" s="13"/>
      <c r="C218" s="13"/>
      <c r="D218" s="20">
        <f>ROUND(5.7+5.7*D217^2+6,1)</f>
        <v>11.8</v>
      </c>
      <c r="E218" s="21" t="s">
        <v>29</v>
      </c>
      <c r="F218"/>
      <c r="G218"/>
    </row>
    <row r="219" spans="1:7">
      <c r="A219" s="14" t="s">
        <v>33</v>
      </c>
      <c r="D219" s="3" t="e">
        <f>LOG(D196/D199)</f>
        <v>#REF!</v>
      </c>
      <c r="F219"/>
      <c r="G219"/>
    </row>
    <row r="220" spans="1:7">
      <c r="A220" s="14" t="s">
        <v>34</v>
      </c>
      <c r="D220" s="25" t="e">
        <f>ROUND(5.7+5.7*D219^2+6,1)</f>
        <v>#REF!</v>
      </c>
      <c r="E220" s="21" t="s">
        <v>29</v>
      </c>
      <c r="F220"/>
      <c r="G220"/>
    </row>
    <row r="221" spans="1:7">
      <c r="A221" s="13" t="s">
        <v>35</v>
      </c>
      <c r="B221" s="13"/>
      <c r="C221" s="13"/>
      <c r="D221" s="13" t="e">
        <f>LOG(D196/AVERAGE(D199,D203))</f>
        <v>#REF!</v>
      </c>
      <c r="E221" s="3"/>
      <c r="F221"/>
      <c r="G221"/>
    </row>
    <row r="222" spans="1:7">
      <c r="A222" s="13" t="s">
        <v>36</v>
      </c>
      <c r="B222" s="13"/>
      <c r="C222" s="13"/>
      <c r="D222" s="22" t="e">
        <f>ROUND(IF(3.7+14.1*D221+5.7*D221^2&lt;-4,-4,IF(3.7+14.1*D221+5.7*D221^2&gt;0,0,3.7+14.1*D221+5.7*D221^2)),1)</f>
        <v>#REF!</v>
      </c>
      <c r="E222" s="23" t="s">
        <v>62</v>
      </c>
      <c r="F222"/>
      <c r="G222"/>
    </row>
    <row r="223" spans="1:7">
      <c r="A223" s="14" t="s">
        <v>37</v>
      </c>
      <c r="D223" s="3">
        <f>LOG(D196/D204)</f>
        <v>0.12854286087712524</v>
      </c>
      <c r="E223" s="3"/>
      <c r="F223"/>
      <c r="G223"/>
    </row>
    <row r="224" spans="1:7">
      <c r="A224" s="14" t="s">
        <v>38</v>
      </c>
      <c r="D224" s="25">
        <f>ROUND(5.7+5.7*D223^2+6,1)</f>
        <v>11.8</v>
      </c>
      <c r="E224" s="21" t="s">
        <v>29</v>
      </c>
      <c r="F224"/>
      <c r="G224"/>
    </row>
    <row r="225" spans="1:7">
      <c r="A225" s="13" t="s">
        <v>39</v>
      </c>
      <c r="B225" s="13"/>
      <c r="C225" s="13"/>
      <c r="D225" s="13" t="e">
        <f>LOG(D196/D200)</f>
        <v>#REF!</v>
      </c>
      <c r="F225"/>
      <c r="G225"/>
    </row>
    <row r="226" spans="1:7">
      <c r="A226" s="13" t="s">
        <v>40</v>
      </c>
      <c r="B226" s="13"/>
      <c r="C226" s="13"/>
      <c r="D226" s="20" t="e">
        <f>ROUND(5.7+5.7*D225^2+6,1)</f>
        <v>#REF!</v>
      </c>
      <c r="E226" s="21" t="s">
        <v>29</v>
      </c>
      <c r="F226"/>
      <c r="G226"/>
    </row>
    <row r="227" spans="1:7">
      <c r="A227" s="14" t="s">
        <v>41</v>
      </c>
      <c r="D227" s="3" t="e">
        <f>LOG(D196/AVERAGE(D200,D204))</f>
        <v>#REF!</v>
      </c>
      <c r="E227" s="3"/>
      <c r="F227"/>
      <c r="G227"/>
    </row>
    <row r="228" spans="1:7">
      <c r="A228" s="14" t="s">
        <v>42</v>
      </c>
      <c r="D228" s="24" t="e">
        <f>ROUND(IF(3.7+14.1*D227+5.7*D227^2&lt;-4,-4,IF(3.7+14.1*D227+5.7*D227^2&gt;0,0,3.7+14.1*D227+5.7*D227^2)),1)</f>
        <v>#REF!</v>
      </c>
      <c r="E228" s="23" t="s">
        <v>62</v>
      </c>
      <c r="F228"/>
      <c r="G228"/>
    </row>
    <row r="231" spans="1:7">
      <c r="A231" s="12" t="s">
        <v>63</v>
      </c>
      <c r="B231" s="12"/>
      <c r="C231" s="12"/>
      <c r="D231" s="3"/>
      <c r="E231" s="3"/>
      <c r="F231"/>
      <c r="G231"/>
    </row>
    <row r="232" spans="1:7">
      <c r="A232" s="17" t="s">
        <v>10</v>
      </c>
      <c r="B232" s="17"/>
      <c r="C232" s="17"/>
      <c r="D232" s="17">
        <v>6</v>
      </c>
      <c r="E232" s="3"/>
      <c r="F232"/>
      <c r="G232"/>
    </row>
    <row r="233" spans="1:7">
      <c r="A233" s="18" t="s">
        <v>52</v>
      </c>
      <c r="B233" s="18"/>
      <c r="C233" s="18"/>
      <c r="D233" s="18">
        <f t="shared" ref="D233:D241" si="4">D196</f>
        <v>484</v>
      </c>
      <c r="E233" s="3"/>
      <c r="F233"/>
      <c r="G233"/>
    </row>
    <row r="234" spans="1:7">
      <c r="A234" s="19" t="s">
        <v>54</v>
      </c>
      <c r="B234" s="19"/>
      <c r="C234" s="19"/>
      <c r="D234" s="19" t="e">
        <f t="shared" si="4"/>
        <v>#REF!</v>
      </c>
      <c r="E234" s="3"/>
      <c r="F234"/>
      <c r="G234"/>
    </row>
    <row r="235" spans="1:7">
      <c r="A235" s="19" t="s">
        <v>55</v>
      </c>
      <c r="B235" s="19"/>
      <c r="C235" s="19"/>
      <c r="D235" s="19" t="e">
        <f t="shared" si="4"/>
        <v>#REF!</v>
      </c>
      <c r="E235" s="3"/>
      <c r="F235"/>
      <c r="G235"/>
    </row>
    <row r="236" spans="1:7">
      <c r="A236" s="19" t="s">
        <v>56</v>
      </c>
      <c r="B236" s="19"/>
      <c r="C236" s="19"/>
      <c r="D236" s="19" t="e">
        <f t="shared" si="4"/>
        <v>#REF!</v>
      </c>
      <c r="E236" s="3"/>
      <c r="F236"/>
      <c r="G236"/>
    </row>
    <row r="237" spans="1:7">
      <c r="A237" s="19" t="s">
        <v>57</v>
      </c>
      <c r="B237" s="19"/>
      <c r="C237" s="19"/>
      <c r="D237" s="19" t="e">
        <f t="shared" si="4"/>
        <v>#REF!</v>
      </c>
      <c r="E237" s="3"/>
      <c r="F237"/>
      <c r="G237"/>
    </row>
    <row r="238" spans="1:7">
      <c r="A238" s="18" t="s">
        <v>58</v>
      </c>
      <c r="B238" s="18"/>
      <c r="C238" s="18"/>
      <c r="D238" s="18">
        <f t="shared" si="4"/>
        <v>219</v>
      </c>
      <c r="E238" s="3"/>
      <c r="F238"/>
      <c r="G238"/>
    </row>
    <row r="239" spans="1:7">
      <c r="A239" s="18" t="s">
        <v>59</v>
      </c>
      <c r="B239" s="18"/>
      <c r="C239" s="18"/>
      <c r="D239" s="18">
        <f t="shared" si="4"/>
        <v>219</v>
      </c>
      <c r="E239" s="3"/>
      <c r="F239"/>
      <c r="G239"/>
    </row>
    <row r="240" spans="1:7">
      <c r="A240" s="18" t="s">
        <v>60</v>
      </c>
      <c r="B240" s="18"/>
      <c r="C240" s="18"/>
      <c r="D240" s="18">
        <f t="shared" si="4"/>
        <v>360</v>
      </c>
      <c r="E240" s="3"/>
      <c r="F240"/>
      <c r="G240"/>
    </row>
    <row r="241" spans="1:7">
      <c r="A241" s="18" t="s">
        <v>61</v>
      </c>
      <c r="B241" s="18"/>
      <c r="C241" s="18"/>
      <c r="D241" s="18">
        <f t="shared" si="4"/>
        <v>360</v>
      </c>
      <c r="E241" s="3"/>
      <c r="F241"/>
      <c r="G241"/>
    </row>
    <row r="242" spans="1:7">
      <c r="A242" s="13" t="s">
        <v>8</v>
      </c>
      <c r="B242" s="13"/>
      <c r="C242" s="13"/>
      <c r="D242" s="13">
        <f>LOG(D233/D238)</f>
        <v>0.34440124680429413</v>
      </c>
      <c r="E242" s="3"/>
      <c r="F242"/>
      <c r="G242"/>
    </row>
    <row r="243" spans="1:7">
      <c r="A243" s="13" t="s">
        <v>9</v>
      </c>
      <c r="B243" s="13"/>
      <c r="C243" s="13"/>
      <c r="D243" s="20">
        <f>ROUND(5.7+5.7*D242^2+6,1)</f>
        <v>12.4</v>
      </c>
      <c r="E243" s="21" t="s">
        <v>29</v>
      </c>
      <c r="F243"/>
      <c r="G243"/>
    </row>
    <row r="244" spans="1:7">
      <c r="A244" s="3" t="s">
        <v>11</v>
      </c>
      <c r="B244" s="3"/>
      <c r="C244" s="3"/>
      <c r="D244" s="3" t="e">
        <f>LOG(D233/D234)</f>
        <v>#REF!</v>
      </c>
      <c r="E244" s="3"/>
      <c r="F244"/>
      <c r="G244"/>
    </row>
    <row r="245" spans="1:7">
      <c r="A245" s="3" t="s">
        <v>3</v>
      </c>
      <c r="B245" s="3"/>
      <c r="C245" s="3"/>
      <c r="D245" s="25" t="e">
        <f>ROUND(5.7+5.7*D244^2+6,1)</f>
        <v>#REF!</v>
      </c>
      <c r="E245" s="21" t="s">
        <v>29</v>
      </c>
      <c r="F245"/>
      <c r="G245"/>
    </row>
    <row r="246" spans="1:7">
      <c r="A246" s="13" t="s">
        <v>20</v>
      </c>
      <c r="B246" s="13"/>
      <c r="C246" s="13"/>
      <c r="D246" s="13" t="e">
        <f>LOG(D233/AVERAGE(D234,D238))</f>
        <v>#REF!</v>
      </c>
      <c r="E246" s="3"/>
      <c r="F246"/>
      <c r="G246"/>
    </row>
    <row r="247" spans="1:7">
      <c r="A247" s="13" t="s">
        <v>4</v>
      </c>
      <c r="B247" s="13"/>
      <c r="C247" s="13"/>
      <c r="D247" s="28" t="e">
        <f>ROUND(5.7+14.1*D246+5.7*D246^2+12,1)</f>
        <v>#REF!</v>
      </c>
      <c r="E247" s="27" t="s">
        <v>30</v>
      </c>
      <c r="F247"/>
      <c r="G247"/>
    </row>
    <row r="248" spans="1:7">
      <c r="A248" s="3" t="s">
        <v>25</v>
      </c>
      <c r="B248" s="3"/>
      <c r="C248" s="3"/>
      <c r="D248" s="3">
        <f>LOG(D233/D239)</f>
        <v>0.34440124680429413</v>
      </c>
      <c r="E248" s="3"/>
      <c r="F248"/>
      <c r="G248"/>
    </row>
    <row r="249" spans="1:7">
      <c r="A249" s="3" t="s">
        <v>22</v>
      </c>
      <c r="B249" s="3"/>
      <c r="C249" s="3"/>
      <c r="D249" s="25">
        <f>ROUND(5.7+5.7*D248^2+6,1)</f>
        <v>12.4</v>
      </c>
      <c r="E249" s="21" t="s">
        <v>29</v>
      </c>
      <c r="F249"/>
      <c r="G249"/>
    </row>
    <row r="250" spans="1:7">
      <c r="A250" s="13" t="s">
        <v>21</v>
      </c>
      <c r="B250" s="13"/>
      <c r="C250" s="13"/>
      <c r="D250" s="13" t="e">
        <f>LOG(D233/D235)</f>
        <v>#REF!</v>
      </c>
      <c r="E250" s="3"/>
      <c r="F250"/>
      <c r="G250"/>
    </row>
    <row r="251" spans="1:7">
      <c r="A251" s="13" t="s">
        <v>26</v>
      </c>
      <c r="B251" s="13"/>
      <c r="C251" s="13"/>
      <c r="D251" s="20" t="e">
        <f>ROUND(5.7+5.7*D250^2+6,1)</f>
        <v>#REF!</v>
      </c>
      <c r="E251" s="21" t="s">
        <v>29</v>
      </c>
      <c r="F251"/>
      <c r="G251"/>
    </row>
    <row r="252" spans="1:7">
      <c r="A252" s="14" t="s">
        <v>27</v>
      </c>
      <c r="D252" s="3" t="e">
        <f>LOG(D233/AVERAGE(D235,D239))</f>
        <v>#REF!</v>
      </c>
      <c r="E252" s="3"/>
      <c r="F252"/>
      <c r="G252"/>
    </row>
    <row r="253" spans="1:7">
      <c r="A253" s="14" t="s">
        <v>28</v>
      </c>
      <c r="D253" s="29" t="e">
        <f>ROUND(5.7+14.1*D252+5.7*D252^2+12,1)</f>
        <v>#REF!</v>
      </c>
      <c r="E253" s="27" t="s">
        <v>30</v>
      </c>
      <c r="F253"/>
      <c r="G253"/>
    </row>
    <row r="254" spans="1:7">
      <c r="A254" s="13" t="s">
        <v>31</v>
      </c>
      <c r="B254" s="13"/>
      <c r="C254" s="13"/>
      <c r="D254" s="13">
        <f>LOG(D233/D240)</f>
        <v>0.12854286087712524</v>
      </c>
      <c r="E254" s="3"/>
      <c r="F254"/>
      <c r="G254"/>
    </row>
    <row r="255" spans="1:7">
      <c r="A255" s="13" t="s">
        <v>32</v>
      </c>
      <c r="B255" s="13"/>
      <c r="C255" s="13"/>
      <c r="D255" s="20">
        <f>ROUND(5.7+5.7*D254^2+6,1)</f>
        <v>11.8</v>
      </c>
      <c r="E255" s="21" t="s">
        <v>29</v>
      </c>
      <c r="F255"/>
      <c r="G255"/>
    </row>
    <row r="256" spans="1:7">
      <c r="A256" s="14" t="s">
        <v>33</v>
      </c>
      <c r="D256" s="3" t="e">
        <f>LOG(D233/D236)</f>
        <v>#REF!</v>
      </c>
      <c r="F256"/>
      <c r="G256"/>
    </row>
    <row r="257" spans="1:7">
      <c r="A257" s="14" t="s">
        <v>34</v>
      </c>
      <c r="D257" s="25" t="e">
        <f>ROUND(5.7+5.7*D256^2+6,1)</f>
        <v>#REF!</v>
      </c>
      <c r="E257" s="21" t="s">
        <v>29</v>
      </c>
      <c r="F257"/>
      <c r="G257"/>
    </row>
    <row r="258" spans="1:7">
      <c r="A258" s="13" t="s">
        <v>35</v>
      </c>
      <c r="B258" s="13"/>
      <c r="C258" s="13"/>
      <c r="D258" s="13" t="e">
        <f>LOG(D233/AVERAGE(D236,D240))</f>
        <v>#REF!</v>
      </c>
      <c r="E258" s="3"/>
      <c r="F258"/>
      <c r="G258"/>
    </row>
    <row r="259" spans="1:7">
      <c r="A259" s="13" t="s">
        <v>36</v>
      </c>
      <c r="B259" s="13"/>
      <c r="C259" s="13"/>
      <c r="D259" s="28" t="e">
        <f>ROUND(5.7+14.1*D258+5.7*D258^2+12,1)</f>
        <v>#REF!</v>
      </c>
      <c r="E259" s="27" t="s">
        <v>30</v>
      </c>
      <c r="F259"/>
      <c r="G259"/>
    </row>
    <row r="260" spans="1:7">
      <c r="A260" s="14" t="s">
        <v>37</v>
      </c>
      <c r="D260" s="3">
        <f>LOG(D233/D241)</f>
        <v>0.12854286087712524</v>
      </c>
      <c r="E260" s="3"/>
      <c r="F260"/>
      <c r="G260"/>
    </row>
    <row r="261" spans="1:7">
      <c r="A261" s="14" t="s">
        <v>38</v>
      </c>
      <c r="D261" s="25">
        <f>ROUND(5.7+5.7*D260^2+6,1)</f>
        <v>11.8</v>
      </c>
      <c r="E261" s="21" t="s">
        <v>29</v>
      </c>
      <c r="F261"/>
      <c r="G261"/>
    </row>
    <row r="262" spans="1:7">
      <c r="A262" s="13" t="s">
        <v>39</v>
      </c>
      <c r="B262" s="13"/>
      <c r="C262" s="13"/>
      <c r="D262" s="13" t="e">
        <f>LOG(D233/D237)</f>
        <v>#REF!</v>
      </c>
      <c r="F262"/>
      <c r="G262"/>
    </row>
    <row r="263" spans="1:7">
      <c r="A263" s="13" t="s">
        <v>40</v>
      </c>
      <c r="B263" s="13"/>
      <c r="C263" s="13"/>
      <c r="D263" s="20" t="e">
        <f>ROUND(5.7+5.7*D262^2+6,1)</f>
        <v>#REF!</v>
      </c>
      <c r="E263" s="21" t="s">
        <v>29</v>
      </c>
      <c r="F263"/>
      <c r="G263"/>
    </row>
    <row r="264" spans="1:7">
      <c r="A264" s="14" t="s">
        <v>41</v>
      </c>
      <c r="D264" s="3" t="e">
        <f>LOG(D233/AVERAGE(D237,D241))</f>
        <v>#REF!</v>
      </c>
      <c r="E264" s="3"/>
      <c r="F264"/>
      <c r="G264"/>
    </row>
    <row r="265" spans="1:7">
      <c r="A265" s="14" t="s">
        <v>42</v>
      </c>
      <c r="D265" s="29" t="e">
        <f>ROUND(5.7+14.1*D264+5.7*D264^2+12,1)</f>
        <v>#REF!</v>
      </c>
      <c r="E265" s="27" t="s">
        <v>30</v>
      </c>
      <c r="F265"/>
      <c r="G265"/>
    </row>
    <row r="268" spans="1:7">
      <c r="A268" s="12" t="s">
        <v>64</v>
      </c>
      <c r="B268" s="12"/>
      <c r="C268" s="12"/>
      <c r="D268" s="3"/>
      <c r="E268" s="3"/>
      <c r="F268"/>
      <c r="G268"/>
    </row>
    <row r="269" spans="1:7">
      <c r="A269" s="17" t="s">
        <v>10</v>
      </c>
      <c r="B269" s="17"/>
      <c r="C269" s="17"/>
      <c r="D269" s="17">
        <v>7</v>
      </c>
      <c r="E269" s="3"/>
      <c r="F269"/>
      <c r="G269"/>
    </row>
    <row r="270" spans="1:7">
      <c r="A270" s="18" t="s">
        <v>52</v>
      </c>
      <c r="B270" s="18"/>
      <c r="C270" s="18"/>
      <c r="D270" s="18">
        <f t="shared" ref="D270:D278" si="5">D233</f>
        <v>484</v>
      </c>
      <c r="E270" s="3"/>
      <c r="F270"/>
      <c r="G270"/>
    </row>
    <row r="271" spans="1:7">
      <c r="A271" s="19" t="s">
        <v>54</v>
      </c>
      <c r="B271" s="19"/>
      <c r="C271" s="19"/>
      <c r="D271" s="19" t="e">
        <f t="shared" si="5"/>
        <v>#REF!</v>
      </c>
      <c r="E271" s="3"/>
      <c r="F271"/>
      <c r="G271"/>
    </row>
    <row r="272" spans="1:7">
      <c r="A272" s="19" t="s">
        <v>55</v>
      </c>
      <c r="B272" s="19"/>
      <c r="C272" s="19"/>
      <c r="D272" s="19" t="e">
        <f t="shared" si="5"/>
        <v>#REF!</v>
      </c>
      <c r="E272" s="3"/>
      <c r="F272"/>
      <c r="G272"/>
    </row>
    <row r="273" spans="1:7">
      <c r="A273" s="19" t="s">
        <v>56</v>
      </c>
      <c r="B273" s="19"/>
      <c r="C273" s="19"/>
      <c r="D273" s="19" t="e">
        <f t="shared" si="5"/>
        <v>#REF!</v>
      </c>
      <c r="E273" s="3"/>
      <c r="F273"/>
      <c r="G273"/>
    </row>
    <row r="274" spans="1:7">
      <c r="A274" s="19" t="s">
        <v>57</v>
      </c>
      <c r="B274" s="19"/>
      <c r="C274" s="19"/>
      <c r="D274" s="19" t="e">
        <f t="shared" si="5"/>
        <v>#REF!</v>
      </c>
      <c r="E274" s="3"/>
      <c r="F274"/>
      <c r="G274"/>
    </row>
    <row r="275" spans="1:7">
      <c r="A275" s="18" t="s">
        <v>58</v>
      </c>
      <c r="B275" s="18"/>
      <c r="C275" s="18"/>
      <c r="D275" s="18">
        <f t="shared" si="5"/>
        <v>219</v>
      </c>
      <c r="E275" s="3"/>
      <c r="F275"/>
      <c r="G275"/>
    </row>
    <row r="276" spans="1:7">
      <c r="A276" s="18" t="s">
        <v>59</v>
      </c>
      <c r="B276" s="18"/>
      <c r="C276" s="18"/>
      <c r="D276" s="18">
        <f t="shared" si="5"/>
        <v>219</v>
      </c>
      <c r="E276" s="3"/>
      <c r="F276"/>
      <c r="G276"/>
    </row>
    <row r="277" spans="1:7">
      <c r="A277" s="18" t="s">
        <v>60</v>
      </c>
      <c r="B277" s="18"/>
      <c r="C277" s="18"/>
      <c r="D277" s="18">
        <f t="shared" si="5"/>
        <v>360</v>
      </c>
      <c r="E277" s="3"/>
      <c r="F277"/>
      <c r="G277"/>
    </row>
    <row r="278" spans="1:7">
      <c r="A278" s="18" t="s">
        <v>61</v>
      </c>
      <c r="B278" s="18"/>
      <c r="C278" s="18"/>
      <c r="D278" s="18">
        <f t="shared" si="5"/>
        <v>360</v>
      </c>
      <c r="E278" s="3"/>
      <c r="F278"/>
      <c r="G278"/>
    </row>
    <row r="279" spans="1:7">
      <c r="A279" s="13" t="s">
        <v>8</v>
      </c>
      <c r="B279" s="13"/>
      <c r="C279" s="13"/>
      <c r="D279" s="13">
        <f>LOG(D270/D275)</f>
        <v>0.34440124680429413</v>
      </c>
      <c r="E279" s="3"/>
      <c r="F279"/>
      <c r="G279"/>
    </row>
    <row r="280" spans="1:7">
      <c r="A280" s="13" t="s">
        <v>9</v>
      </c>
      <c r="B280" s="13"/>
      <c r="C280" s="13"/>
      <c r="D280" s="20">
        <f>ROUND(5.7+5.7*D279^2+6,1)</f>
        <v>12.4</v>
      </c>
      <c r="E280" s="21" t="s">
        <v>29</v>
      </c>
      <c r="F280"/>
      <c r="G280"/>
    </row>
    <row r="281" spans="1:7">
      <c r="A281" s="3" t="s">
        <v>11</v>
      </c>
      <c r="B281" s="3"/>
      <c r="C281" s="3"/>
      <c r="D281" s="3" t="e">
        <f>LOG(D275/AVERAGE(D270,D271))</f>
        <v>#REF!</v>
      </c>
      <c r="E281" s="3"/>
      <c r="F281"/>
      <c r="G281"/>
    </row>
    <row r="282" spans="1:7">
      <c r="A282" s="3" t="s">
        <v>3</v>
      </c>
      <c r="B282" s="3"/>
      <c r="C282" s="3"/>
      <c r="D282" s="29" t="e">
        <f>ROUND(5.7+14.1*D281+5.7*D281^2+12,1)</f>
        <v>#REF!</v>
      </c>
      <c r="E282" s="27" t="s">
        <v>30</v>
      </c>
      <c r="F282"/>
      <c r="G282"/>
    </row>
    <row r="283" spans="1:7">
      <c r="A283" s="13" t="s">
        <v>20</v>
      </c>
      <c r="B283" s="13"/>
      <c r="C283" s="13"/>
      <c r="D283" s="13" t="e">
        <f>LOG(D271/D275)</f>
        <v>#REF!</v>
      </c>
      <c r="E283" s="3"/>
      <c r="F283"/>
      <c r="G283"/>
    </row>
    <row r="284" spans="1:7">
      <c r="A284" s="13" t="s">
        <v>4</v>
      </c>
      <c r="B284" s="13"/>
      <c r="C284" s="13"/>
      <c r="D284" s="20" t="e">
        <f>ROUND(5.7+5.7*D283^2+6,1)</f>
        <v>#REF!</v>
      </c>
      <c r="E284" s="21" t="s">
        <v>29</v>
      </c>
      <c r="F284"/>
      <c r="G284"/>
    </row>
    <row r="285" spans="1:7">
      <c r="A285" s="3" t="s">
        <v>25</v>
      </c>
      <c r="B285" s="3"/>
      <c r="C285" s="3"/>
      <c r="D285" s="3">
        <f>LOG(D270/D276)</f>
        <v>0.34440124680429413</v>
      </c>
      <c r="E285" s="3"/>
      <c r="F285"/>
      <c r="G285"/>
    </row>
    <row r="286" spans="1:7">
      <c r="A286" s="3" t="s">
        <v>22</v>
      </c>
      <c r="B286" s="3"/>
      <c r="C286" s="3"/>
      <c r="D286" s="25">
        <f>ROUND(5.7+5.7*D285^2+6,1)</f>
        <v>12.4</v>
      </c>
      <c r="E286" s="21" t="s">
        <v>29</v>
      </c>
      <c r="F286"/>
      <c r="G286"/>
    </row>
    <row r="287" spans="1:7">
      <c r="A287" s="13" t="s">
        <v>21</v>
      </c>
      <c r="B287" s="13"/>
      <c r="C287" s="13"/>
      <c r="D287" s="13" t="e">
        <f>LOG(D276/AVERAGE(D270,D272))</f>
        <v>#REF!</v>
      </c>
      <c r="E287" s="3"/>
      <c r="F287"/>
      <c r="G287"/>
    </row>
    <row r="288" spans="1:7">
      <c r="A288" s="13" t="s">
        <v>26</v>
      </c>
      <c r="B288" s="13"/>
      <c r="C288" s="13"/>
      <c r="D288" s="28" t="e">
        <f>ROUND(5.7+14.1*D287+5.7*D287^2+12,1)</f>
        <v>#REF!</v>
      </c>
      <c r="E288" s="27" t="s">
        <v>30</v>
      </c>
      <c r="F288"/>
      <c r="G288"/>
    </row>
    <row r="289" spans="1:7">
      <c r="A289" s="14" t="s">
        <v>27</v>
      </c>
      <c r="D289" s="3" t="e">
        <f>LOG(D272/D276)</f>
        <v>#REF!</v>
      </c>
      <c r="E289" s="3"/>
      <c r="F289"/>
      <c r="G289"/>
    </row>
    <row r="290" spans="1:7">
      <c r="A290" s="14" t="s">
        <v>28</v>
      </c>
      <c r="D290" s="25" t="e">
        <f>ROUND(5.7+5.7*D289^2+6,1)</f>
        <v>#REF!</v>
      </c>
      <c r="E290" s="21" t="s">
        <v>29</v>
      </c>
      <c r="F290"/>
      <c r="G290"/>
    </row>
    <row r="291" spans="1:7">
      <c r="A291" s="13" t="s">
        <v>31</v>
      </c>
      <c r="B291" s="13"/>
      <c r="C291" s="13"/>
      <c r="D291" s="13">
        <f>LOG(D270/D277)</f>
        <v>0.12854286087712524</v>
      </c>
      <c r="E291" s="3"/>
      <c r="F291"/>
      <c r="G291"/>
    </row>
    <row r="292" spans="1:7">
      <c r="A292" s="13" t="s">
        <v>32</v>
      </c>
      <c r="B292" s="13"/>
      <c r="C292" s="13"/>
      <c r="D292" s="20">
        <f>ROUND(5.7+5.7*D291^2+6,1)</f>
        <v>11.8</v>
      </c>
      <c r="E292" s="21" t="s">
        <v>29</v>
      </c>
      <c r="F292"/>
      <c r="G292"/>
    </row>
    <row r="293" spans="1:7">
      <c r="A293" s="14" t="s">
        <v>33</v>
      </c>
      <c r="D293" s="3" t="e">
        <f>LOG(D277/AVERAGE(D270,D273))</f>
        <v>#REF!</v>
      </c>
      <c r="F293"/>
      <c r="G293"/>
    </row>
    <row r="294" spans="1:7">
      <c r="A294" s="14" t="s">
        <v>34</v>
      </c>
      <c r="D294" s="29" t="e">
        <f>ROUND(5.7+14.1*D293+5.7*D293^2+12,1)</f>
        <v>#REF!</v>
      </c>
      <c r="E294" s="27" t="s">
        <v>30</v>
      </c>
      <c r="F294"/>
      <c r="G294"/>
    </row>
    <row r="295" spans="1:7">
      <c r="A295" s="13" t="s">
        <v>35</v>
      </c>
      <c r="B295" s="13"/>
      <c r="C295" s="13"/>
      <c r="D295" s="13" t="e">
        <f>LOG(D273/D277)</f>
        <v>#REF!</v>
      </c>
      <c r="E295" s="3"/>
      <c r="F295"/>
      <c r="G295"/>
    </row>
    <row r="296" spans="1:7">
      <c r="A296" s="13" t="s">
        <v>36</v>
      </c>
      <c r="B296" s="13"/>
      <c r="C296" s="13"/>
      <c r="D296" s="20" t="e">
        <f>ROUND(5.7+5.7*D295^2+6,1)</f>
        <v>#REF!</v>
      </c>
      <c r="E296" s="21" t="s">
        <v>29</v>
      </c>
      <c r="F296"/>
      <c r="G296"/>
    </row>
    <row r="297" spans="1:7">
      <c r="A297" s="14" t="s">
        <v>37</v>
      </c>
      <c r="D297" s="3">
        <f>LOG(D270/D278)</f>
        <v>0.12854286087712524</v>
      </c>
      <c r="E297" s="3"/>
      <c r="F297"/>
      <c r="G297"/>
    </row>
    <row r="298" spans="1:7">
      <c r="A298" s="14" t="s">
        <v>38</v>
      </c>
      <c r="D298" s="25">
        <f>ROUND(5.7+5.7*D297^2+6,1)</f>
        <v>11.8</v>
      </c>
      <c r="E298" s="21" t="s">
        <v>29</v>
      </c>
      <c r="F298"/>
      <c r="G298"/>
    </row>
    <row r="299" spans="1:7">
      <c r="A299" s="13" t="s">
        <v>39</v>
      </c>
      <c r="B299" s="13"/>
      <c r="C299" s="13"/>
      <c r="D299" s="13" t="e">
        <f>LOG(D278/AVERAGE(D270,D274))</f>
        <v>#REF!</v>
      </c>
      <c r="F299"/>
      <c r="G299"/>
    </row>
    <row r="300" spans="1:7">
      <c r="A300" s="13" t="s">
        <v>40</v>
      </c>
      <c r="B300" s="13"/>
      <c r="C300" s="13"/>
      <c r="D300" s="28" t="e">
        <f>ROUND(5.7+14.1*D299+5.7*D299^2+12,1)</f>
        <v>#REF!</v>
      </c>
      <c r="E300" s="27" t="s">
        <v>30</v>
      </c>
      <c r="F300"/>
      <c r="G300"/>
    </row>
    <row r="301" spans="1:7">
      <c r="A301" s="14" t="s">
        <v>41</v>
      </c>
      <c r="D301" s="3" t="e">
        <f>LOG(D274/D278)</f>
        <v>#REF!</v>
      </c>
      <c r="E301" s="3"/>
      <c r="F301"/>
      <c r="G301"/>
    </row>
    <row r="302" spans="1:7">
      <c r="A302" s="14" t="s">
        <v>42</v>
      </c>
      <c r="D302" s="25" t="e">
        <f>ROUND(5.7+5.7*D301^2+6,1)</f>
        <v>#REF!</v>
      </c>
      <c r="E302" s="21" t="s">
        <v>29</v>
      </c>
      <c r="F302"/>
      <c r="G302"/>
    </row>
    <row r="305" spans="1:7">
      <c r="A305" s="12" t="s">
        <v>64</v>
      </c>
      <c r="B305" s="12"/>
      <c r="C305" s="12"/>
      <c r="D305" s="3"/>
      <c r="E305" s="3"/>
      <c r="F305"/>
      <c r="G305"/>
    </row>
    <row r="306" spans="1:7">
      <c r="A306" s="17" t="s">
        <v>10</v>
      </c>
      <c r="B306" s="17"/>
      <c r="C306" s="17"/>
      <c r="D306" s="17">
        <v>8</v>
      </c>
      <c r="E306" s="3"/>
      <c r="F306"/>
      <c r="G306"/>
    </row>
    <row r="307" spans="1:7">
      <c r="A307" s="18" t="s">
        <v>52</v>
      </c>
      <c r="B307" s="18"/>
      <c r="C307" s="18"/>
      <c r="D307" s="18">
        <f t="shared" ref="D307:D315" si="6">D270</f>
        <v>484</v>
      </c>
      <c r="E307" s="3"/>
      <c r="F307"/>
      <c r="G307"/>
    </row>
    <row r="308" spans="1:7">
      <c r="A308" s="19" t="s">
        <v>54</v>
      </c>
      <c r="B308" s="19"/>
      <c r="C308" s="19"/>
      <c r="D308" s="19" t="e">
        <f t="shared" si="6"/>
        <v>#REF!</v>
      </c>
      <c r="E308" s="3"/>
      <c r="F308"/>
      <c r="G308"/>
    </row>
    <row r="309" spans="1:7">
      <c r="A309" s="19" t="s">
        <v>55</v>
      </c>
      <c r="B309" s="19"/>
      <c r="C309" s="19"/>
      <c r="D309" s="19" t="e">
        <f t="shared" si="6"/>
        <v>#REF!</v>
      </c>
      <c r="E309" s="3"/>
      <c r="F309"/>
      <c r="G309"/>
    </row>
    <row r="310" spans="1:7">
      <c r="A310" s="19" t="s">
        <v>56</v>
      </c>
      <c r="B310" s="19"/>
      <c r="C310" s="19"/>
      <c r="D310" s="19" t="e">
        <f t="shared" si="6"/>
        <v>#REF!</v>
      </c>
      <c r="E310" s="3"/>
      <c r="F310"/>
      <c r="G310"/>
    </row>
    <row r="311" spans="1:7">
      <c r="A311" s="19" t="s">
        <v>57</v>
      </c>
      <c r="B311" s="19"/>
      <c r="C311" s="19"/>
      <c r="D311" s="19" t="e">
        <f t="shared" si="6"/>
        <v>#REF!</v>
      </c>
      <c r="E311" s="3"/>
      <c r="F311"/>
      <c r="G311"/>
    </row>
    <row r="312" spans="1:7">
      <c r="A312" s="18" t="s">
        <v>58</v>
      </c>
      <c r="B312" s="18"/>
      <c r="C312" s="18"/>
      <c r="D312" s="18">
        <f t="shared" si="6"/>
        <v>219</v>
      </c>
      <c r="E312" s="3"/>
      <c r="F312"/>
      <c r="G312"/>
    </row>
    <row r="313" spans="1:7">
      <c r="A313" s="18" t="s">
        <v>59</v>
      </c>
      <c r="B313" s="18"/>
      <c r="C313" s="18"/>
      <c r="D313" s="18">
        <f t="shared" si="6"/>
        <v>219</v>
      </c>
      <c r="E313" s="3"/>
      <c r="F313"/>
      <c r="G313"/>
    </row>
    <row r="314" spans="1:7">
      <c r="A314" s="18" t="s">
        <v>60</v>
      </c>
      <c r="B314" s="18"/>
      <c r="C314" s="18"/>
      <c r="D314" s="18">
        <f t="shared" si="6"/>
        <v>360</v>
      </c>
      <c r="E314" s="3"/>
      <c r="F314"/>
      <c r="G314"/>
    </row>
    <row r="315" spans="1:7">
      <c r="A315" s="18" t="s">
        <v>61</v>
      </c>
      <c r="B315" s="18"/>
      <c r="C315" s="18"/>
      <c r="D315" s="18">
        <f t="shared" si="6"/>
        <v>360</v>
      </c>
      <c r="E315" s="3"/>
      <c r="F315"/>
      <c r="G315"/>
    </row>
    <row r="316" spans="1:7">
      <c r="A316" s="13" t="s">
        <v>8</v>
      </c>
      <c r="B316" s="13"/>
      <c r="C316" s="13"/>
      <c r="D316" s="13">
        <f>LOG(D307/D312)</f>
        <v>0.34440124680429413</v>
      </c>
      <c r="E316" s="3"/>
      <c r="F316"/>
      <c r="G316"/>
    </row>
    <row r="317" spans="1:7">
      <c r="A317" s="13" t="s">
        <v>9</v>
      </c>
      <c r="B317" s="13"/>
      <c r="C317" s="13"/>
      <c r="D317" s="20">
        <f>ROUND(5.7+5.7*D316^2+6,1)</f>
        <v>12.4</v>
      </c>
      <c r="E317" s="21" t="s">
        <v>29</v>
      </c>
      <c r="F317"/>
      <c r="G317"/>
    </row>
    <row r="318" spans="1:7">
      <c r="A318" s="3" t="s">
        <v>11</v>
      </c>
      <c r="B318" s="3"/>
      <c r="C318" s="3"/>
      <c r="D318" s="3" t="e">
        <f>LOG(D312/AVERAGE(D307,D308))</f>
        <v>#REF!</v>
      </c>
      <c r="E318" s="3"/>
      <c r="F318"/>
      <c r="G318"/>
    </row>
    <row r="319" spans="1:7">
      <c r="A319" s="3" t="s">
        <v>3</v>
      </c>
      <c r="B319" s="3"/>
      <c r="C319" s="3"/>
      <c r="D319" s="24" t="e">
        <f>ROUND(IF(3.7+14.1*D318+5.7*D318^2&lt;-4,-4,IF(3.7+14.1*D318+5.7*D318^2&gt;0,0,3.7+14.1*D318+5.7*D318^2)),1)</f>
        <v>#REF!</v>
      </c>
      <c r="E319" s="23" t="s">
        <v>62</v>
      </c>
      <c r="F319"/>
      <c r="G319"/>
    </row>
    <row r="320" spans="1:7">
      <c r="A320" s="13" t="s">
        <v>20</v>
      </c>
      <c r="B320" s="13"/>
      <c r="C320" s="13"/>
      <c r="D320" s="13" t="e">
        <f>LOG(D308/D312)</f>
        <v>#REF!</v>
      </c>
      <c r="E320" s="3"/>
      <c r="F320"/>
      <c r="G320"/>
    </row>
    <row r="321" spans="1:7">
      <c r="A321" s="13" t="s">
        <v>4</v>
      </c>
      <c r="B321" s="13"/>
      <c r="C321" s="13"/>
      <c r="D321" s="20" t="e">
        <f>ROUND(5.7+5.7*D320^2+6,1)</f>
        <v>#REF!</v>
      </c>
      <c r="E321" s="21" t="s">
        <v>29</v>
      </c>
      <c r="F321"/>
      <c r="G321"/>
    </row>
    <row r="322" spans="1:7">
      <c r="A322" s="3" t="s">
        <v>25</v>
      </c>
      <c r="B322" s="3"/>
      <c r="C322" s="3"/>
      <c r="D322" s="3">
        <f>LOG(D307/D313)</f>
        <v>0.34440124680429413</v>
      </c>
      <c r="E322" s="3"/>
      <c r="F322"/>
      <c r="G322"/>
    </row>
    <row r="323" spans="1:7">
      <c r="A323" s="3" t="s">
        <v>22</v>
      </c>
      <c r="B323" s="3"/>
      <c r="C323" s="3"/>
      <c r="D323" s="25">
        <f>ROUND(5.7+5.7*D322^2+6,1)</f>
        <v>12.4</v>
      </c>
      <c r="E323" s="21" t="s">
        <v>29</v>
      </c>
      <c r="F323"/>
      <c r="G323"/>
    </row>
    <row r="324" spans="1:7">
      <c r="A324" s="13" t="s">
        <v>21</v>
      </c>
      <c r="B324" s="13"/>
      <c r="C324" s="13"/>
      <c r="D324" s="13" t="e">
        <f>LOG(D313/AVERAGE(D307,D309))</f>
        <v>#REF!</v>
      </c>
      <c r="E324" s="3"/>
      <c r="F324"/>
      <c r="G324"/>
    </row>
    <row r="325" spans="1:7">
      <c r="A325" s="13" t="s">
        <v>26</v>
      </c>
      <c r="B325" s="13"/>
      <c r="C325" s="13"/>
      <c r="D325" s="22" t="e">
        <f>ROUND(IF(3.7+14.1*D324+5.7*D324^2&lt;-4,-4,IF(3.7+14.1*D324+5.7*D324^2&gt;0,0,3.7+14.1*D324+5.7*D324^2)),1)</f>
        <v>#REF!</v>
      </c>
      <c r="E325" s="23" t="s">
        <v>62</v>
      </c>
      <c r="F325"/>
      <c r="G325"/>
    </row>
    <row r="326" spans="1:7">
      <c r="A326" s="14" t="s">
        <v>27</v>
      </c>
      <c r="D326" s="3" t="e">
        <f>LOG(D309/D313)</f>
        <v>#REF!</v>
      </c>
      <c r="E326" s="3"/>
      <c r="F326"/>
      <c r="G326"/>
    </row>
    <row r="327" spans="1:7">
      <c r="A327" s="14" t="s">
        <v>28</v>
      </c>
      <c r="D327" s="25" t="e">
        <f>ROUND(5.7+5.7*D326^2+6,1)</f>
        <v>#REF!</v>
      </c>
      <c r="E327" s="21" t="s">
        <v>29</v>
      </c>
      <c r="F327"/>
      <c r="G327"/>
    </row>
    <row r="328" spans="1:7">
      <c r="A328" s="13" t="s">
        <v>31</v>
      </c>
      <c r="B328" s="13"/>
      <c r="C328" s="13"/>
      <c r="D328" s="13">
        <f>LOG(D307/D314)</f>
        <v>0.12854286087712524</v>
      </c>
      <c r="E328" s="3"/>
      <c r="F328"/>
      <c r="G328"/>
    </row>
    <row r="329" spans="1:7">
      <c r="A329" s="13" t="s">
        <v>32</v>
      </c>
      <c r="B329" s="13"/>
      <c r="C329" s="13"/>
      <c r="D329" s="20">
        <f>ROUND(5.7+5.7*D328^2+6,1)</f>
        <v>11.8</v>
      </c>
      <c r="E329" s="21" t="s">
        <v>29</v>
      </c>
      <c r="F329"/>
      <c r="G329"/>
    </row>
    <row r="330" spans="1:7">
      <c r="A330" s="14" t="s">
        <v>33</v>
      </c>
      <c r="D330" s="3" t="e">
        <f>LOG(D314/AVERAGE(D307,D310))</f>
        <v>#REF!</v>
      </c>
      <c r="F330"/>
      <c r="G330"/>
    </row>
    <row r="331" spans="1:7">
      <c r="A331" s="14" t="s">
        <v>34</v>
      </c>
      <c r="D331" s="24" t="e">
        <f>ROUND(IF(3.7+14.1*D330+5.7*D330^2&lt;-4,-4,IF(3.7+14.1*D330+5.7*D330^2&gt;0,0,3.7+14.1*D330+5.7*D330^2)),1)</f>
        <v>#REF!</v>
      </c>
      <c r="E331" s="23" t="s">
        <v>62</v>
      </c>
      <c r="F331"/>
      <c r="G331"/>
    </row>
    <row r="332" spans="1:7">
      <c r="A332" s="13" t="s">
        <v>35</v>
      </c>
      <c r="B332" s="13"/>
      <c r="C332" s="13"/>
      <c r="D332" s="13" t="e">
        <f>LOG(D310/D314)</f>
        <v>#REF!</v>
      </c>
      <c r="E332" s="3"/>
      <c r="F332"/>
      <c r="G332"/>
    </row>
    <row r="333" spans="1:7">
      <c r="A333" s="13" t="s">
        <v>36</v>
      </c>
      <c r="B333" s="13"/>
      <c r="C333" s="13"/>
      <c r="D333" s="20" t="e">
        <f>ROUND(5.7+5.7*D332^2+6,1)</f>
        <v>#REF!</v>
      </c>
      <c r="E333" s="21" t="s">
        <v>29</v>
      </c>
      <c r="F333"/>
      <c r="G333"/>
    </row>
    <row r="334" spans="1:7">
      <c r="A334" s="14" t="s">
        <v>37</v>
      </c>
      <c r="D334" s="3">
        <f>LOG(D307/D315)</f>
        <v>0.12854286087712524</v>
      </c>
      <c r="E334" s="3"/>
      <c r="F334"/>
      <c r="G334"/>
    </row>
    <row r="335" spans="1:7">
      <c r="A335" s="14" t="s">
        <v>38</v>
      </c>
      <c r="D335" s="25">
        <f>ROUND(5.7+5.7*D334^2+6,1)</f>
        <v>11.8</v>
      </c>
      <c r="E335" s="21" t="s">
        <v>29</v>
      </c>
      <c r="F335"/>
      <c r="G335"/>
    </row>
    <row r="336" spans="1:7">
      <c r="A336" s="13" t="s">
        <v>39</v>
      </c>
      <c r="B336" s="13"/>
      <c r="C336" s="13"/>
      <c r="D336" s="13" t="e">
        <f>LOG(D315/AVERAGE(D307,D311))</f>
        <v>#REF!</v>
      </c>
      <c r="F336"/>
      <c r="G336"/>
    </row>
    <row r="337" spans="1:7">
      <c r="A337" s="13" t="s">
        <v>40</v>
      </c>
      <c r="B337" s="13"/>
      <c r="C337" s="13"/>
      <c r="D337" s="22" t="e">
        <f>ROUND(IF(3.7+14.1*D336+5.7*D336^2&lt;-4,-4,IF(3.7+14.1*D336+5.7*D336^2&gt;0,0,3.7+14.1*D336+5.7*D336^2)),1)</f>
        <v>#REF!</v>
      </c>
      <c r="E337" s="23" t="s">
        <v>62</v>
      </c>
      <c r="F337"/>
      <c r="G337"/>
    </row>
    <row r="338" spans="1:7">
      <c r="A338" s="14" t="s">
        <v>41</v>
      </c>
      <c r="D338" s="3" t="e">
        <f>LOG(D311/D315)</f>
        <v>#REF!</v>
      </c>
      <c r="E338" s="3"/>
      <c r="F338"/>
      <c r="G338"/>
    </row>
    <row r="339" spans="1:7">
      <c r="A339" s="14" t="s">
        <v>42</v>
      </c>
      <c r="D339" s="25" t="e">
        <f>ROUND(5.7+5.7*D338^2+6,1)</f>
        <v>#REF!</v>
      </c>
      <c r="E339" s="21" t="s">
        <v>29</v>
      </c>
      <c r="F339"/>
      <c r="G339"/>
    </row>
    <row r="342" spans="1:7">
      <c r="A342" s="12" t="s">
        <v>64</v>
      </c>
      <c r="B342" s="12"/>
      <c r="C342" s="12"/>
      <c r="D342" s="3"/>
      <c r="E342" s="3"/>
      <c r="F342"/>
      <c r="G342"/>
    </row>
    <row r="343" spans="1:7">
      <c r="A343" s="17" t="s">
        <v>10</v>
      </c>
      <c r="B343" s="17"/>
      <c r="C343" s="17"/>
      <c r="D343" s="17">
        <v>9</v>
      </c>
      <c r="E343" s="3"/>
      <c r="F343"/>
      <c r="G343"/>
    </row>
    <row r="344" spans="1:7">
      <c r="A344" s="18" t="s">
        <v>52</v>
      </c>
      <c r="B344" s="18"/>
      <c r="C344" s="18"/>
      <c r="D344" s="18">
        <f t="shared" ref="D344:D352" si="7">D307</f>
        <v>484</v>
      </c>
      <c r="E344" s="3"/>
      <c r="F344"/>
      <c r="G344"/>
    </row>
    <row r="345" spans="1:7">
      <c r="A345" s="19" t="s">
        <v>54</v>
      </c>
      <c r="B345" s="19"/>
      <c r="C345" s="19"/>
      <c r="D345" s="19" t="e">
        <f t="shared" si="7"/>
        <v>#REF!</v>
      </c>
      <c r="E345" s="3"/>
      <c r="F345"/>
      <c r="G345"/>
    </row>
    <row r="346" spans="1:7">
      <c r="A346" s="19" t="s">
        <v>55</v>
      </c>
      <c r="B346" s="19"/>
      <c r="C346" s="19"/>
      <c r="D346" s="19" t="e">
        <f t="shared" si="7"/>
        <v>#REF!</v>
      </c>
      <c r="E346" s="3"/>
      <c r="F346"/>
      <c r="G346"/>
    </row>
    <row r="347" spans="1:7">
      <c r="A347" s="19" t="s">
        <v>56</v>
      </c>
      <c r="B347" s="19"/>
      <c r="C347" s="19"/>
      <c r="D347" s="19" t="e">
        <f t="shared" si="7"/>
        <v>#REF!</v>
      </c>
      <c r="E347" s="3"/>
      <c r="F347"/>
      <c r="G347"/>
    </row>
    <row r="348" spans="1:7">
      <c r="A348" s="19" t="s">
        <v>57</v>
      </c>
      <c r="B348" s="19"/>
      <c r="C348" s="19"/>
      <c r="D348" s="19" t="e">
        <f t="shared" si="7"/>
        <v>#REF!</v>
      </c>
      <c r="E348" s="3"/>
      <c r="F348"/>
      <c r="G348"/>
    </row>
    <row r="349" spans="1:7">
      <c r="A349" s="18" t="s">
        <v>58</v>
      </c>
      <c r="B349" s="18"/>
      <c r="C349" s="18"/>
      <c r="D349" s="18">
        <f t="shared" si="7"/>
        <v>219</v>
      </c>
      <c r="E349" s="3"/>
      <c r="F349"/>
      <c r="G349"/>
    </row>
    <row r="350" spans="1:7">
      <c r="A350" s="18" t="s">
        <v>59</v>
      </c>
      <c r="B350" s="18"/>
      <c r="C350" s="18"/>
      <c r="D350" s="18">
        <f t="shared" si="7"/>
        <v>219</v>
      </c>
      <c r="E350" s="3"/>
      <c r="F350"/>
      <c r="G350"/>
    </row>
    <row r="351" spans="1:7">
      <c r="A351" s="18" t="s">
        <v>60</v>
      </c>
      <c r="B351" s="18"/>
      <c r="C351" s="18"/>
      <c r="D351" s="18">
        <f t="shared" si="7"/>
        <v>360</v>
      </c>
      <c r="E351" s="3"/>
      <c r="F351"/>
      <c r="G351"/>
    </row>
    <row r="352" spans="1:7">
      <c r="A352" s="18" t="s">
        <v>61</v>
      </c>
      <c r="B352" s="18"/>
      <c r="C352" s="18"/>
      <c r="D352" s="18">
        <f t="shared" si="7"/>
        <v>360</v>
      </c>
      <c r="E352" s="3"/>
      <c r="F352"/>
      <c r="G352"/>
    </row>
    <row r="353" spans="1:7">
      <c r="A353" s="13" t="s">
        <v>8</v>
      </c>
      <c r="B353" s="13"/>
      <c r="C353" s="13"/>
      <c r="D353" s="13" t="e">
        <f>LOG(D345/AVERAGE(D344,D349))</f>
        <v>#REF!</v>
      </c>
      <c r="E353" s="3"/>
      <c r="F353"/>
      <c r="G353"/>
    </row>
    <row r="354" spans="1:7">
      <c r="A354" s="13" t="s">
        <v>9</v>
      </c>
      <c r="B354" s="13"/>
      <c r="C354" s="13"/>
      <c r="D354" s="28" t="e">
        <f>ROUND(5.7+14.1*D353+5.7*D353^2+12,1)</f>
        <v>#REF!</v>
      </c>
      <c r="E354" s="27" t="s">
        <v>30</v>
      </c>
      <c r="F354"/>
      <c r="G354"/>
    </row>
    <row r="355" spans="1:7">
      <c r="A355" s="3" t="s">
        <v>11</v>
      </c>
      <c r="B355" s="3"/>
      <c r="C355" s="3"/>
      <c r="D355" s="3" t="e">
        <f>LOG(D344/D345)</f>
        <v>#REF!</v>
      </c>
      <c r="E355" s="3"/>
      <c r="F355"/>
      <c r="G355"/>
    </row>
    <row r="356" spans="1:7">
      <c r="A356" s="3" t="s">
        <v>3</v>
      </c>
      <c r="B356" s="3"/>
      <c r="C356" s="3"/>
      <c r="D356" s="25" t="e">
        <f>ROUND(5.7+5.7*D355^2+6,1)</f>
        <v>#REF!</v>
      </c>
      <c r="E356" s="21" t="s">
        <v>29</v>
      </c>
      <c r="F356"/>
      <c r="G356"/>
    </row>
    <row r="357" spans="1:7">
      <c r="A357" s="13" t="s">
        <v>20</v>
      </c>
      <c r="B357" s="13"/>
      <c r="C357" s="13"/>
      <c r="D357" s="13" t="e">
        <f>LOG(D345/D349)</f>
        <v>#REF!</v>
      </c>
      <c r="E357" s="3"/>
      <c r="F357"/>
      <c r="G357"/>
    </row>
    <row r="358" spans="1:7">
      <c r="A358" s="13" t="s">
        <v>4</v>
      </c>
      <c r="B358" s="13"/>
      <c r="C358" s="13"/>
      <c r="D358" s="20" t="e">
        <f>ROUND(5.7+5.7*D357^2+6,1)</f>
        <v>#REF!</v>
      </c>
      <c r="E358" s="21" t="s">
        <v>29</v>
      </c>
      <c r="F358"/>
      <c r="G358"/>
    </row>
    <row r="359" spans="1:7">
      <c r="A359" s="3" t="s">
        <v>25</v>
      </c>
      <c r="B359" s="3"/>
      <c r="C359" s="3"/>
      <c r="D359" s="3" t="e">
        <f>LOG(D346/AVERAGE(D344,D350))</f>
        <v>#REF!</v>
      </c>
      <c r="E359" s="3"/>
      <c r="F359"/>
      <c r="G359"/>
    </row>
    <row r="360" spans="1:7">
      <c r="A360" s="3" t="s">
        <v>22</v>
      </c>
      <c r="B360" s="3"/>
      <c r="C360" s="3"/>
      <c r="D360" s="29" t="e">
        <f>ROUND(5.7+14.1*D359+5.7*D359^2+12,1)</f>
        <v>#REF!</v>
      </c>
      <c r="E360" s="27" t="s">
        <v>30</v>
      </c>
      <c r="F360"/>
      <c r="G360"/>
    </row>
    <row r="361" spans="1:7">
      <c r="A361" s="13" t="s">
        <v>21</v>
      </c>
      <c r="B361" s="13"/>
      <c r="C361" s="13"/>
      <c r="D361" s="13" t="e">
        <f>LOG(D344/D346)</f>
        <v>#REF!</v>
      </c>
      <c r="E361" s="3"/>
      <c r="F361"/>
      <c r="G361"/>
    </row>
    <row r="362" spans="1:7">
      <c r="A362" s="13" t="s">
        <v>26</v>
      </c>
      <c r="B362" s="13"/>
      <c r="C362" s="13"/>
      <c r="D362" s="20" t="e">
        <f>ROUND(5.7+5.7*D361^2+6,1)</f>
        <v>#REF!</v>
      </c>
      <c r="E362" s="21" t="s">
        <v>29</v>
      </c>
      <c r="F362"/>
      <c r="G362"/>
    </row>
    <row r="363" spans="1:7">
      <c r="A363" s="14" t="s">
        <v>27</v>
      </c>
      <c r="D363" s="3" t="e">
        <f>LOG(D346/D350)</f>
        <v>#REF!</v>
      </c>
      <c r="E363" s="3"/>
      <c r="F363"/>
      <c r="G363"/>
    </row>
    <row r="364" spans="1:7">
      <c r="A364" s="14" t="s">
        <v>28</v>
      </c>
      <c r="D364" s="25" t="e">
        <f>ROUND(5.7+5.7*D363^2+6,1)</f>
        <v>#REF!</v>
      </c>
      <c r="E364" s="21" t="s">
        <v>29</v>
      </c>
      <c r="F364"/>
      <c r="G364"/>
    </row>
    <row r="365" spans="1:7">
      <c r="A365" s="13" t="s">
        <v>31</v>
      </c>
      <c r="B365" s="13"/>
      <c r="C365" s="13"/>
      <c r="D365" s="13" t="e">
        <f>LOG(D347/AVERAGE(D344,D351))</f>
        <v>#REF!</v>
      </c>
      <c r="E365" s="3"/>
      <c r="F365"/>
      <c r="G365"/>
    </row>
    <row r="366" spans="1:7">
      <c r="A366" s="13" t="s">
        <v>32</v>
      </c>
      <c r="B366" s="13"/>
      <c r="C366" s="13"/>
      <c r="D366" s="28" t="e">
        <f>ROUND(5.7+14.1*D365+5.7*D365^2+12,1)</f>
        <v>#REF!</v>
      </c>
      <c r="E366" s="27" t="s">
        <v>30</v>
      </c>
      <c r="F366"/>
      <c r="G366"/>
    </row>
    <row r="367" spans="1:7">
      <c r="A367" s="14" t="s">
        <v>33</v>
      </c>
      <c r="D367" s="3" t="e">
        <f>LOG(D344/D347)</f>
        <v>#REF!</v>
      </c>
      <c r="F367"/>
      <c r="G367"/>
    </row>
    <row r="368" spans="1:7">
      <c r="A368" s="14" t="s">
        <v>34</v>
      </c>
      <c r="D368" s="25" t="e">
        <f>ROUND(5.7+5.7*D367^2+6,1)</f>
        <v>#REF!</v>
      </c>
      <c r="E368" s="21" t="s">
        <v>29</v>
      </c>
      <c r="F368"/>
      <c r="G368"/>
    </row>
    <row r="369" spans="1:7">
      <c r="A369" s="13" t="s">
        <v>35</v>
      </c>
      <c r="B369" s="13"/>
      <c r="C369" s="13"/>
      <c r="D369" s="13" t="e">
        <f>LOG(D347/D351)</f>
        <v>#REF!</v>
      </c>
      <c r="E369" s="3"/>
      <c r="F369"/>
      <c r="G369"/>
    </row>
    <row r="370" spans="1:7">
      <c r="A370" s="13" t="s">
        <v>36</v>
      </c>
      <c r="B370" s="13"/>
      <c r="C370" s="13"/>
      <c r="D370" s="20" t="e">
        <f>ROUND(5.7+5.7*D369^2+6,1)</f>
        <v>#REF!</v>
      </c>
      <c r="E370" s="21" t="s">
        <v>29</v>
      </c>
      <c r="F370"/>
      <c r="G370"/>
    </row>
    <row r="371" spans="1:7">
      <c r="A371" s="14" t="s">
        <v>37</v>
      </c>
      <c r="D371" s="3" t="e">
        <f>LOG(D348/AVERAGE(D344,D352))</f>
        <v>#REF!</v>
      </c>
      <c r="E371" s="3"/>
      <c r="F371"/>
      <c r="G371"/>
    </row>
    <row r="372" spans="1:7">
      <c r="A372" s="14" t="s">
        <v>38</v>
      </c>
      <c r="D372" s="29" t="e">
        <f>ROUND(5.7+14.1*D371+5.7*D371^2+12,1)</f>
        <v>#REF!</v>
      </c>
      <c r="E372" s="27" t="s">
        <v>30</v>
      </c>
      <c r="F372"/>
      <c r="G372"/>
    </row>
    <row r="373" spans="1:7">
      <c r="A373" s="13" t="s">
        <v>39</v>
      </c>
      <c r="B373" s="13"/>
      <c r="C373" s="13"/>
      <c r="D373" s="13" t="e">
        <f>LOG(D344/D348)</f>
        <v>#REF!</v>
      </c>
      <c r="F373"/>
      <c r="G373"/>
    </row>
    <row r="374" spans="1:7">
      <c r="A374" s="13" t="s">
        <v>40</v>
      </c>
      <c r="B374" s="13"/>
      <c r="C374" s="13"/>
      <c r="D374" s="20" t="e">
        <f>ROUND(5.7+5.7*D373^2+6,1)</f>
        <v>#REF!</v>
      </c>
      <c r="E374" s="21" t="s">
        <v>29</v>
      </c>
      <c r="F374"/>
      <c r="G374"/>
    </row>
    <row r="375" spans="1:7">
      <c r="A375" s="14" t="s">
        <v>41</v>
      </c>
      <c r="D375" s="3" t="e">
        <f>LOG(D348/D352)</f>
        <v>#REF!</v>
      </c>
      <c r="E375" s="3"/>
      <c r="F375"/>
      <c r="G375"/>
    </row>
    <row r="376" spans="1:7">
      <c r="A376" s="14" t="s">
        <v>42</v>
      </c>
      <c r="D376" s="25" t="e">
        <f>ROUND(5.7+5.7*D375^2+6,1)</f>
        <v>#REF!</v>
      </c>
      <c r="E376" s="21" t="s">
        <v>29</v>
      </c>
      <c r="F376"/>
      <c r="G376"/>
    </row>
    <row r="379" spans="1:7">
      <c r="A379" s="12" t="s">
        <v>64</v>
      </c>
      <c r="B379" s="12"/>
      <c r="C379" s="12"/>
      <c r="D379" s="3"/>
      <c r="E379" s="3"/>
      <c r="F379"/>
      <c r="G379"/>
    </row>
    <row r="380" spans="1:7">
      <c r="A380" s="17" t="s">
        <v>10</v>
      </c>
      <c r="B380" s="17"/>
      <c r="C380" s="17"/>
      <c r="D380" s="17">
        <v>10</v>
      </c>
      <c r="E380" s="3"/>
      <c r="F380"/>
      <c r="G380"/>
    </row>
    <row r="381" spans="1:7">
      <c r="A381" s="18" t="s">
        <v>52</v>
      </c>
      <c r="B381" s="18"/>
      <c r="C381" s="18"/>
      <c r="D381" s="18">
        <f t="shared" ref="D381:D389" si="8">D344</f>
        <v>484</v>
      </c>
      <c r="E381" s="3"/>
      <c r="F381"/>
      <c r="G381"/>
    </row>
    <row r="382" spans="1:7">
      <c r="A382" s="19" t="s">
        <v>54</v>
      </c>
      <c r="B382" s="19"/>
      <c r="C382" s="19"/>
      <c r="D382" s="19" t="e">
        <f t="shared" si="8"/>
        <v>#REF!</v>
      </c>
      <c r="E382" s="3"/>
      <c r="F382"/>
      <c r="G382"/>
    </row>
    <row r="383" spans="1:7">
      <c r="A383" s="19" t="s">
        <v>55</v>
      </c>
      <c r="B383" s="19"/>
      <c r="C383" s="19"/>
      <c r="D383" s="19" t="e">
        <f t="shared" si="8"/>
        <v>#REF!</v>
      </c>
      <c r="E383" s="3"/>
      <c r="F383"/>
      <c r="G383"/>
    </row>
    <row r="384" spans="1:7">
      <c r="A384" s="19" t="s">
        <v>56</v>
      </c>
      <c r="B384" s="19"/>
      <c r="C384" s="19"/>
      <c r="D384" s="19" t="e">
        <f t="shared" si="8"/>
        <v>#REF!</v>
      </c>
      <c r="E384" s="3"/>
      <c r="F384"/>
      <c r="G384"/>
    </row>
    <row r="385" spans="1:7">
      <c r="A385" s="19" t="s">
        <v>57</v>
      </c>
      <c r="B385" s="19"/>
      <c r="C385" s="19"/>
      <c r="D385" s="19" t="e">
        <f t="shared" si="8"/>
        <v>#REF!</v>
      </c>
      <c r="E385" s="3"/>
      <c r="F385"/>
      <c r="G385"/>
    </row>
    <row r="386" spans="1:7">
      <c r="A386" s="18" t="s">
        <v>58</v>
      </c>
      <c r="B386" s="18"/>
      <c r="C386" s="18"/>
      <c r="D386" s="18">
        <f t="shared" si="8"/>
        <v>219</v>
      </c>
      <c r="E386" s="3"/>
      <c r="F386"/>
      <c r="G386"/>
    </row>
    <row r="387" spans="1:7">
      <c r="A387" s="18" t="s">
        <v>59</v>
      </c>
      <c r="B387" s="18"/>
      <c r="C387" s="18"/>
      <c r="D387" s="18">
        <f t="shared" si="8"/>
        <v>219</v>
      </c>
      <c r="E387" s="3"/>
      <c r="F387"/>
      <c r="G387"/>
    </row>
    <row r="388" spans="1:7">
      <c r="A388" s="18" t="s">
        <v>60</v>
      </c>
      <c r="B388" s="18"/>
      <c r="C388" s="18"/>
      <c r="D388" s="18">
        <f t="shared" si="8"/>
        <v>360</v>
      </c>
      <c r="E388" s="3"/>
      <c r="F388"/>
      <c r="G388"/>
    </row>
    <row r="389" spans="1:7">
      <c r="A389" s="18" t="s">
        <v>61</v>
      </c>
      <c r="B389" s="18"/>
      <c r="C389" s="18"/>
      <c r="D389" s="18">
        <f t="shared" si="8"/>
        <v>360</v>
      </c>
      <c r="E389" s="3"/>
      <c r="F389"/>
      <c r="G389"/>
    </row>
    <row r="390" spans="1:7">
      <c r="A390" s="13" t="s">
        <v>8</v>
      </c>
      <c r="B390" s="13"/>
      <c r="C390" s="13"/>
      <c r="D390" s="13" t="e">
        <f>LOG(D382/AVERAGE(D381,D386))</f>
        <v>#REF!</v>
      </c>
      <c r="E390" s="3"/>
      <c r="F390"/>
      <c r="G390"/>
    </row>
    <row r="391" spans="1:7">
      <c r="A391" s="13" t="s">
        <v>9</v>
      </c>
      <c r="B391" s="13"/>
      <c r="C391" s="13"/>
      <c r="D391" s="22" t="e">
        <f>ROUND(IF(3.7+14.1*D390+5.7*D390^2&lt;-4,-4,IF(3.7+14.1*D390+5.7*D390^2&gt;0,0,3.7+14.1*D390+5.7*D390^2)),1)</f>
        <v>#REF!</v>
      </c>
      <c r="E391" s="23" t="s">
        <v>62</v>
      </c>
      <c r="F391"/>
      <c r="G391"/>
    </row>
    <row r="392" spans="1:7">
      <c r="A392" s="3" t="s">
        <v>11</v>
      </c>
      <c r="B392" s="3"/>
      <c r="C392" s="3"/>
      <c r="D392" s="3" t="e">
        <f>LOG(D381/D382)</f>
        <v>#REF!</v>
      </c>
      <c r="E392" s="3"/>
      <c r="F392"/>
      <c r="G392"/>
    </row>
    <row r="393" spans="1:7">
      <c r="A393" s="3" t="s">
        <v>3</v>
      </c>
      <c r="B393" s="3"/>
      <c r="C393" s="3"/>
      <c r="D393" s="25" t="e">
        <f>ROUND(5.7+5.7*D392^2+6,1)</f>
        <v>#REF!</v>
      </c>
      <c r="E393" s="21" t="s">
        <v>29</v>
      </c>
      <c r="F393"/>
      <c r="G393"/>
    </row>
    <row r="394" spans="1:7">
      <c r="A394" s="13" t="s">
        <v>20</v>
      </c>
      <c r="B394" s="13"/>
      <c r="C394" s="13"/>
      <c r="D394" s="13" t="e">
        <f>LOG(D382/D386)</f>
        <v>#REF!</v>
      </c>
      <c r="E394" s="3"/>
      <c r="F394"/>
      <c r="G394"/>
    </row>
    <row r="395" spans="1:7">
      <c r="A395" s="13" t="s">
        <v>4</v>
      </c>
      <c r="B395" s="13"/>
      <c r="C395" s="13"/>
      <c r="D395" s="20" t="e">
        <f>ROUND(5.7+5.7*D394^2+6,1)</f>
        <v>#REF!</v>
      </c>
      <c r="E395" s="21" t="s">
        <v>29</v>
      </c>
      <c r="F395"/>
      <c r="G395"/>
    </row>
    <row r="396" spans="1:7">
      <c r="A396" s="3" t="s">
        <v>25</v>
      </c>
      <c r="B396" s="3"/>
      <c r="C396" s="3"/>
      <c r="D396" s="3" t="e">
        <f>LOG(D383/AVERAGE(D381,D387))</f>
        <v>#REF!</v>
      </c>
      <c r="E396" s="3"/>
      <c r="F396"/>
      <c r="G396"/>
    </row>
    <row r="397" spans="1:7">
      <c r="A397" s="3" t="s">
        <v>22</v>
      </c>
      <c r="B397" s="3"/>
      <c r="C397" s="3"/>
      <c r="D397" s="24" t="e">
        <f>ROUND(IF(3.7+14.1*D396+5.7*D396^2&lt;-4,-4,IF(3.7+14.1*D396+5.7*D396^2&gt;0,0,3.7+14.1*D396+5.7*D396^2)),1)</f>
        <v>#REF!</v>
      </c>
      <c r="E397" s="23" t="s">
        <v>62</v>
      </c>
      <c r="F397"/>
      <c r="G397"/>
    </row>
    <row r="398" spans="1:7">
      <c r="A398" s="13" t="s">
        <v>21</v>
      </c>
      <c r="B398" s="13"/>
      <c r="C398" s="13"/>
      <c r="D398" s="13" t="e">
        <f>LOG(D381/D383)</f>
        <v>#REF!</v>
      </c>
      <c r="E398" s="3"/>
      <c r="F398"/>
      <c r="G398"/>
    </row>
    <row r="399" spans="1:7">
      <c r="A399" s="13" t="s">
        <v>26</v>
      </c>
      <c r="B399" s="13"/>
      <c r="C399" s="13"/>
      <c r="D399" s="20" t="e">
        <f>ROUND(5.7+5.7*D398^2+6,1)</f>
        <v>#REF!</v>
      </c>
      <c r="E399" s="21" t="s">
        <v>29</v>
      </c>
      <c r="F399"/>
      <c r="G399"/>
    </row>
    <row r="400" spans="1:7">
      <c r="A400" s="14" t="s">
        <v>27</v>
      </c>
      <c r="D400" s="3" t="e">
        <f>LOG(D383/D387)</f>
        <v>#REF!</v>
      </c>
      <c r="E400" s="3"/>
      <c r="F400"/>
      <c r="G400"/>
    </row>
    <row r="401" spans="1:7">
      <c r="A401" s="14" t="s">
        <v>28</v>
      </c>
      <c r="D401" s="25" t="e">
        <f>ROUND(5.7+5.7*D400^2+6,1)</f>
        <v>#REF!</v>
      </c>
      <c r="E401" s="21" t="s">
        <v>29</v>
      </c>
      <c r="F401"/>
      <c r="G401"/>
    </row>
    <row r="402" spans="1:7">
      <c r="A402" s="13" t="s">
        <v>31</v>
      </c>
      <c r="B402" s="13"/>
      <c r="C402" s="13"/>
      <c r="D402" s="13" t="e">
        <f>LOG(D384/AVERAGE(D381,D388))</f>
        <v>#REF!</v>
      </c>
      <c r="E402" s="3"/>
      <c r="F402"/>
      <c r="G402"/>
    </row>
    <row r="403" spans="1:7">
      <c r="A403" s="13" t="s">
        <v>32</v>
      </c>
      <c r="B403" s="13"/>
      <c r="C403" s="13"/>
      <c r="D403" s="22" t="e">
        <f>ROUND(IF(3.7+14.1*D402+5.7*D402^2&lt;-4,-4,IF(3.7+14.1*D402+5.7*D402^2&gt;0,0,3.7+14.1*D402+5.7*D402^2)),1)</f>
        <v>#REF!</v>
      </c>
      <c r="E403" s="23" t="s">
        <v>62</v>
      </c>
      <c r="F403"/>
      <c r="G403"/>
    </row>
    <row r="404" spans="1:7">
      <c r="A404" s="14" t="s">
        <v>33</v>
      </c>
      <c r="D404" s="3" t="e">
        <f>LOG(D381/D384)</f>
        <v>#REF!</v>
      </c>
      <c r="F404"/>
      <c r="G404"/>
    </row>
    <row r="405" spans="1:7">
      <c r="A405" s="14" t="s">
        <v>34</v>
      </c>
      <c r="D405" s="25" t="e">
        <f>ROUND(5.7+5.7*D404^2+6,1)</f>
        <v>#REF!</v>
      </c>
      <c r="E405" s="21" t="s">
        <v>29</v>
      </c>
      <c r="F405"/>
      <c r="G405"/>
    </row>
    <row r="406" spans="1:7">
      <c r="A406" s="13" t="s">
        <v>35</v>
      </c>
      <c r="B406" s="13"/>
      <c r="C406" s="13"/>
      <c r="D406" s="13" t="e">
        <f>LOG(D384/D388)</f>
        <v>#REF!</v>
      </c>
      <c r="E406" s="3"/>
      <c r="F406"/>
      <c r="G406"/>
    </row>
    <row r="407" spans="1:7">
      <c r="A407" s="13" t="s">
        <v>36</v>
      </c>
      <c r="B407" s="13"/>
      <c r="C407" s="13"/>
      <c r="D407" s="20" t="e">
        <f>ROUND(5.7+5.7*D406^2+6,1)</f>
        <v>#REF!</v>
      </c>
      <c r="E407" s="21" t="s">
        <v>29</v>
      </c>
      <c r="F407"/>
      <c r="G407"/>
    </row>
    <row r="408" spans="1:7">
      <c r="A408" s="14" t="s">
        <v>37</v>
      </c>
      <c r="D408" s="3" t="e">
        <f>LOG(D385/AVERAGE(D381,D389))</f>
        <v>#REF!</v>
      </c>
      <c r="E408" s="3"/>
      <c r="F408"/>
      <c r="G408"/>
    </row>
    <row r="409" spans="1:7">
      <c r="A409" s="14" t="s">
        <v>38</v>
      </c>
      <c r="D409" s="24" t="e">
        <f>ROUND(IF(3.7+14.1*D408+5.7*D408^2&lt;-4,-4,IF(3.7+14.1*D408+5.7*D408^2&gt;0,0,3.7+14.1*D408+5.7*D408^2)),1)</f>
        <v>#REF!</v>
      </c>
      <c r="E409" s="23" t="s">
        <v>62</v>
      </c>
      <c r="F409"/>
      <c r="G409"/>
    </row>
    <row r="410" spans="1:7">
      <c r="A410" s="13" t="s">
        <v>39</v>
      </c>
      <c r="B410" s="13"/>
      <c r="C410" s="13"/>
      <c r="D410" s="13" t="e">
        <f>LOG(D381/D385)</f>
        <v>#REF!</v>
      </c>
      <c r="F410"/>
      <c r="G410"/>
    </row>
    <row r="411" spans="1:7">
      <c r="A411" s="13" t="s">
        <v>40</v>
      </c>
      <c r="B411" s="13"/>
      <c r="C411" s="13"/>
      <c r="D411" s="20" t="e">
        <f>ROUND(5.7+5.7*D410^2+6,1)</f>
        <v>#REF!</v>
      </c>
      <c r="E411" s="21" t="s">
        <v>29</v>
      </c>
      <c r="F411"/>
      <c r="G411"/>
    </row>
    <row r="412" spans="1:7">
      <c r="A412" s="14" t="s">
        <v>41</v>
      </c>
      <c r="D412" s="3" t="e">
        <f>LOG(D385/D389)</f>
        <v>#REF!</v>
      </c>
      <c r="E412" s="3"/>
      <c r="F412"/>
      <c r="G412"/>
    </row>
    <row r="413" spans="1:7">
      <c r="A413" s="14" t="s">
        <v>42</v>
      </c>
      <c r="D413" s="25" t="e">
        <f>ROUND(5.7+5.7*D412^2+6,1)</f>
        <v>#REF!</v>
      </c>
      <c r="E413" s="21" t="s">
        <v>29</v>
      </c>
      <c r="F413"/>
      <c r="G413"/>
    </row>
    <row r="416" spans="1:7">
      <c r="A416" s="12" t="s">
        <v>65</v>
      </c>
      <c r="B416" s="12"/>
      <c r="C416" s="12"/>
      <c r="D416" s="3"/>
      <c r="E416" s="3"/>
      <c r="F416"/>
      <c r="G416"/>
    </row>
    <row r="417" spans="1:7">
      <c r="A417" s="17" t="s">
        <v>10</v>
      </c>
      <c r="B417" s="17"/>
      <c r="C417" s="17"/>
      <c r="D417" s="17">
        <v>11</v>
      </c>
      <c r="E417" s="3"/>
      <c r="F417"/>
      <c r="G417"/>
    </row>
    <row r="418" spans="1:7">
      <c r="A418" s="18" t="s">
        <v>52</v>
      </c>
      <c r="B418" s="18"/>
      <c r="C418" s="18"/>
      <c r="D418" s="18">
        <f t="shared" ref="D418:D426" si="9">D381</f>
        <v>484</v>
      </c>
      <c r="E418" s="3"/>
      <c r="F418"/>
      <c r="G418"/>
    </row>
    <row r="419" spans="1:7">
      <c r="A419" s="19" t="s">
        <v>54</v>
      </c>
      <c r="B419" s="19"/>
      <c r="C419" s="19"/>
      <c r="D419" s="19" t="e">
        <f t="shared" si="9"/>
        <v>#REF!</v>
      </c>
      <c r="E419" s="3"/>
      <c r="F419"/>
      <c r="G419"/>
    </row>
    <row r="420" spans="1:7">
      <c r="A420" s="19" t="s">
        <v>55</v>
      </c>
      <c r="B420" s="19"/>
      <c r="C420" s="19"/>
      <c r="D420" s="19" t="e">
        <f t="shared" si="9"/>
        <v>#REF!</v>
      </c>
      <c r="E420" s="3"/>
      <c r="F420"/>
      <c r="G420"/>
    </row>
    <row r="421" spans="1:7">
      <c r="A421" s="19" t="s">
        <v>56</v>
      </c>
      <c r="B421" s="19"/>
      <c r="C421" s="19"/>
      <c r="D421" s="19" t="e">
        <f t="shared" si="9"/>
        <v>#REF!</v>
      </c>
      <c r="E421" s="3"/>
      <c r="F421"/>
      <c r="G421"/>
    </row>
    <row r="422" spans="1:7">
      <c r="A422" s="19" t="s">
        <v>57</v>
      </c>
      <c r="B422" s="19"/>
      <c r="C422" s="19"/>
      <c r="D422" s="19" t="e">
        <f t="shared" si="9"/>
        <v>#REF!</v>
      </c>
      <c r="E422" s="3"/>
      <c r="F422"/>
      <c r="G422"/>
    </row>
    <row r="423" spans="1:7">
      <c r="A423" s="18" t="s">
        <v>58</v>
      </c>
      <c r="B423" s="18"/>
      <c r="C423" s="18"/>
      <c r="D423" s="18">
        <f t="shared" si="9"/>
        <v>219</v>
      </c>
      <c r="E423" s="3"/>
      <c r="F423"/>
      <c r="G423"/>
    </row>
    <row r="424" spans="1:7">
      <c r="A424" s="18" t="s">
        <v>59</v>
      </c>
      <c r="B424" s="18"/>
      <c r="C424" s="18"/>
      <c r="D424" s="18">
        <f t="shared" si="9"/>
        <v>219</v>
      </c>
      <c r="E424" s="3"/>
      <c r="F424"/>
      <c r="G424"/>
    </row>
    <row r="425" spans="1:7">
      <c r="A425" s="18" t="s">
        <v>60</v>
      </c>
      <c r="B425" s="18"/>
      <c r="C425" s="18"/>
      <c r="D425" s="18">
        <f t="shared" si="9"/>
        <v>360</v>
      </c>
      <c r="E425" s="3"/>
      <c r="F425"/>
      <c r="G425"/>
    </row>
    <row r="426" spans="1:7">
      <c r="A426" s="18" t="s">
        <v>61</v>
      </c>
      <c r="B426" s="18"/>
      <c r="C426" s="18"/>
      <c r="D426" s="18">
        <f t="shared" si="9"/>
        <v>360</v>
      </c>
      <c r="E426" s="3"/>
      <c r="F426"/>
      <c r="G426"/>
    </row>
    <row r="427" spans="1:7">
      <c r="A427" s="13" t="s">
        <v>8</v>
      </c>
      <c r="B427" s="13"/>
      <c r="C427" s="13"/>
      <c r="D427" s="13">
        <f>LOG(D418/D423)</f>
        <v>0.34440124680429413</v>
      </c>
      <c r="E427" s="3"/>
      <c r="F427"/>
      <c r="G427"/>
    </row>
    <row r="428" spans="1:7">
      <c r="A428" s="13" t="s">
        <v>9</v>
      </c>
      <c r="B428" s="13"/>
      <c r="C428" s="13"/>
      <c r="D428" s="20">
        <f>ROUND(10+10*ABS(D427),1)</f>
        <v>13.4</v>
      </c>
      <c r="E428" s="21" t="s">
        <v>29</v>
      </c>
      <c r="F428"/>
      <c r="G428"/>
    </row>
    <row r="429" spans="1:7">
      <c r="A429" s="3" t="s">
        <v>11</v>
      </c>
      <c r="B429" s="3"/>
      <c r="C429" s="3"/>
      <c r="D429" s="3" t="e">
        <f>LOG(D418/D419)</f>
        <v>#REF!</v>
      </c>
      <c r="E429" s="3"/>
      <c r="F429"/>
      <c r="G429"/>
    </row>
    <row r="430" spans="1:7">
      <c r="A430" s="3" t="s">
        <v>3</v>
      </c>
      <c r="B430" s="3"/>
      <c r="C430" s="3"/>
      <c r="D430" s="25" t="e">
        <f>ROUND(10+10*ABS(D429),1)</f>
        <v>#REF!</v>
      </c>
      <c r="E430" s="21" t="s">
        <v>29</v>
      </c>
      <c r="F430"/>
      <c r="G430"/>
    </row>
    <row r="431" spans="1:7">
      <c r="A431" s="13" t="s">
        <v>20</v>
      </c>
      <c r="B431" s="13"/>
      <c r="C431" s="13"/>
      <c r="D431" s="13" t="e">
        <f>IF(LOG(D418/AVERAGE(D419,D423))&lt;LOG(3),LOG(3),LOG(D418/AVERAGE(D419,D423)))</f>
        <v>#REF!</v>
      </c>
      <c r="E431" s="3"/>
      <c r="F431"/>
      <c r="G431"/>
    </row>
    <row r="432" spans="1:7">
      <c r="A432" s="13" t="s">
        <v>4</v>
      </c>
      <c r="B432" s="13"/>
      <c r="C432" s="13"/>
      <c r="D432" s="22" t="e">
        <f>ROUND(3-14.1*D431+5.7*D431^2,1)</f>
        <v>#REF!</v>
      </c>
      <c r="E432" s="23" t="s">
        <v>62</v>
      </c>
      <c r="F432"/>
      <c r="G432"/>
    </row>
    <row r="433" spans="1:7">
      <c r="A433" s="3" t="s">
        <v>25</v>
      </c>
      <c r="B433" s="3"/>
      <c r="C433" s="3"/>
      <c r="D433" s="3">
        <f>LOG(D418/D424)</f>
        <v>0.34440124680429413</v>
      </c>
      <c r="E433" s="3"/>
      <c r="F433"/>
      <c r="G433"/>
    </row>
    <row r="434" spans="1:7">
      <c r="A434" s="3" t="s">
        <v>22</v>
      </c>
      <c r="B434" s="3"/>
      <c r="C434" s="3"/>
      <c r="D434" s="25">
        <f>ROUND(10+10*ABS(D433),1)</f>
        <v>13.4</v>
      </c>
      <c r="E434" s="21" t="s">
        <v>29</v>
      </c>
      <c r="F434"/>
      <c r="G434"/>
    </row>
    <row r="435" spans="1:7">
      <c r="A435" s="13" t="s">
        <v>21</v>
      </c>
      <c r="B435" s="13"/>
      <c r="C435" s="13"/>
      <c r="D435" s="13" t="e">
        <f>LOG(D418/D420)</f>
        <v>#REF!</v>
      </c>
      <c r="E435" s="3"/>
      <c r="F435"/>
      <c r="G435"/>
    </row>
    <row r="436" spans="1:7">
      <c r="A436" s="13" t="s">
        <v>26</v>
      </c>
      <c r="B436" s="13"/>
      <c r="C436" s="13"/>
      <c r="D436" s="20" t="e">
        <f>ROUND(10+10*ABS(D435),1)</f>
        <v>#REF!</v>
      </c>
      <c r="E436" s="21" t="s">
        <v>29</v>
      </c>
      <c r="F436"/>
      <c r="G436"/>
    </row>
    <row r="437" spans="1:7">
      <c r="A437" s="14" t="s">
        <v>27</v>
      </c>
      <c r="D437" s="14" t="e">
        <f>IF(LOG(D418/AVERAGE(D420,D424))&lt;LOG(3),LOG(3),LOG(D418/AVERAGE(D420,D424)))</f>
        <v>#REF!</v>
      </c>
      <c r="E437" s="3"/>
      <c r="F437"/>
      <c r="G437"/>
    </row>
    <row r="438" spans="1:7">
      <c r="A438" s="14" t="s">
        <v>28</v>
      </c>
      <c r="D438" s="24" t="e">
        <f>ROUND(3-14.1*D437+5.7*D437^2,1)</f>
        <v>#REF!</v>
      </c>
      <c r="E438" s="23" t="s">
        <v>62</v>
      </c>
      <c r="F438"/>
      <c r="G438"/>
    </row>
    <row r="439" spans="1:7">
      <c r="A439" s="13" t="s">
        <v>31</v>
      </c>
      <c r="B439" s="13"/>
      <c r="C439" s="13"/>
      <c r="D439" s="13">
        <f>LOG(D418/D425)</f>
        <v>0.12854286087712524</v>
      </c>
      <c r="E439" s="3"/>
      <c r="F439"/>
      <c r="G439"/>
    </row>
    <row r="440" spans="1:7">
      <c r="A440" s="13" t="s">
        <v>32</v>
      </c>
      <c r="B440" s="13"/>
      <c r="C440" s="13"/>
      <c r="D440" s="20">
        <f>ROUND(10+10*ABS(D439),1)</f>
        <v>11.3</v>
      </c>
      <c r="E440" s="21" t="s">
        <v>29</v>
      </c>
      <c r="F440"/>
      <c r="G440"/>
    </row>
    <row r="441" spans="1:7">
      <c r="A441" s="14" t="s">
        <v>33</v>
      </c>
      <c r="D441" s="3" t="e">
        <f>LOG(D418/D421)</f>
        <v>#REF!</v>
      </c>
      <c r="F441"/>
      <c r="G441"/>
    </row>
    <row r="442" spans="1:7">
      <c r="A442" s="14" t="s">
        <v>34</v>
      </c>
      <c r="D442" s="25" t="e">
        <f>ROUND(10+10*ABS(D441),1)</f>
        <v>#REF!</v>
      </c>
      <c r="E442" s="21" t="s">
        <v>29</v>
      </c>
      <c r="F442"/>
      <c r="G442"/>
    </row>
    <row r="443" spans="1:7">
      <c r="A443" s="13" t="s">
        <v>35</v>
      </c>
      <c r="B443" s="13"/>
      <c r="C443" s="13"/>
      <c r="D443" s="13">
        <f>IF(LOG(D418/AVERAGE(D425))&lt;LOG(3),LOG(3),LOG(D418/AVERAGE(D425)))</f>
        <v>0.47712125471966244</v>
      </c>
      <c r="E443" s="3"/>
      <c r="F443"/>
      <c r="G443"/>
    </row>
    <row r="444" spans="1:7">
      <c r="A444" s="13" t="s">
        <v>36</v>
      </c>
      <c r="B444" s="13"/>
      <c r="C444" s="13"/>
      <c r="D444" s="22">
        <f>ROUND(3-14.1*D443+5.7*D443^2,1)</f>
        <v>-2.4</v>
      </c>
      <c r="E444" s="23" t="s">
        <v>62</v>
      </c>
      <c r="F444"/>
      <c r="G444"/>
    </row>
    <row r="445" spans="1:7">
      <c r="A445" s="14" t="s">
        <v>37</v>
      </c>
      <c r="D445" s="3">
        <f>LOG(D418/D426)</f>
        <v>0.12854286087712524</v>
      </c>
      <c r="E445" s="3"/>
      <c r="F445"/>
      <c r="G445"/>
    </row>
    <row r="446" spans="1:7">
      <c r="A446" s="14" t="s">
        <v>38</v>
      </c>
      <c r="D446" s="25">
        <f>ROUND(10+10*ABS(D445),1)</f>
        <v>11.3</v>
      </c>
      <c r="E446" s="21" t="s">
        <v>29</v>
      </c>
      <c r="F446"/>
      <c r="G446"/>
    </row>
    <row r="447" spans="1:7">
      <c r="A447" s="13" t="s">
        <v>39</v>
      </c>
      <c r="B447" s="13"/>
      <c r="C447" s="13"/>
      <c r="D447" s="13" t="e">
        <f>LOG(D418/D422)</f>
        <v>#REF!</v>
      </c>
      <c r="F447"/>
      <c r="G447"/>
    </row>
    <row r="448" spans="1:7">
      <c r="A448" s="13" t="s">
        <v>40</v>
      </c>
      <c r="B448" s="13"/>
      <c r="C448" s="13"/>
      <c r="D448" s="20" t="e">
        <f>ROUND(10+10*ABS(D447),1)</f>
        <v>#REF!</v>
      </c>
      <c r="E448" s="21" t="s">
        <v>29</v>
      </c>
      <c r="F448"/>
      <c r="G448"/>
    </row>
    <row r="449" spans="1:7">
      <c r="A449" s="14" t="s">
        <v>41</v>
      </c>
      <c r="D449" s="14" t="e">
        <f>IF(LOG(D418/AVERAGE(D422,D426))&lt;LOG(3),LOG(3),LOG(D418/AVERAGE(D422,D426)))</f>
        <v>#REF!</v>
      </c>
      <c r="E449" s="3"/>
      <c r="F449"/>
      <c r="G449"/>
    </row>
    <row r="450" spans="1:7">
      <c r="A450" s="14" t="s">
        <v>42</v>
      </c>
      <c r="D450" s="24" t="e">
        <f>ROUND(3-14.1*D449+5.7*D449^2,1)</f>
        <v>#REF!</v>
      </c>
      <c r="E450" s="23" t="s">
        <v>62</v>
      </c>
      <c r="F450"/>
      <c r="G450"/>
    </row>
    <row r="453" spans="1:7">
      <c r="A453" s="12" t="s">
        <v>65</v>
      </c>
      <c r="B453" s="12"/>
      <c r="C453" s="12"/>
      <c r="D453" s="3"/>
      <c r="E453" s="3"/>
      <c r="F453"/>
      <c r="G453"/>
    </row>
    <row r="454" spans="1:7">
      <c r="A454" s="17" t="s">
        <v>10</v>
      </c>
      <c r="B454" s="17"/>
      <c r="C454" s="17"/>
      <c r="D454" s="17">
        <v>12</v>
      </c>
      <c r="E454" s="3"/>
      <c r="F454"/>
      <c r="G454"/>
    </row>
    <row r="455" spans="1:7">
      <c r="A455" s="18" t="s">
        <v>52</v>
      </c>
      <c r="B455" s="18"/>
      <c r="C455" s="18"/>
      <c r="D455" s="18">
        <f t="shared" ref="D455:D463" si="10">D418</f>
        <v>484</v>
      </c>
      <c r="E455" s="3"/>
      <c r="F455"/>
      <c r="G455"/>
    </row>
    <row r="456" spans="1:7">
      <c r="A456" s="19" t="s">
        <v>54</v>
      </c>
      <c r="B456" s="19"/>
      <c r="C456" s="19"/>
      <c r="D456" s="19" t="e">
        <f t="shared" si="10"/>
        <v>#REF!</v>
      </c>
      <c r="E456" s="3"/>
      <c r="F456"/>
      <c r="G456"/>
    </row>
    <row r="457" spans="1:7">
      <c r="A457" s="19" t="s">
        <v>55</v>
      </c>
      <c r="B457" s="19"/>
      <c r="C457" s="19"/>
      <c r="D457" s="19" t="e">
        <f t="shared" si="10"/>
        <v>#REF!</v>
      </c>
      <c r="E457" s="3"/>
      <c r="F457"/>
      <c r="G457"/>
    </row>
    <row r="458" spans="1:7">
      <c r="A458" s="19" t="s">
        <v>56</v>
      </c>
      <c r="B458" s="19"/>
      <c r="C458" s="19"/>
      <c r="D458" s="19" t="e">
        <f t="shared" si="10"/>
        <v>#REF!</v>
      </c>
      <c r="E458" s="3"/>
      <c r="F458"/>
      <c r="G458"/>
    </row>
    <row r="459" spans="1:7">
      <c r="A459" s="19" t="s">
        <v>57</v>
      </c>
      <c r="B459" s="19"/>
      <c r="C459" s="19"/>
      <c r="D459" s="19" t="e">
        <f t="shared" si="10"/>
        <v>#REF!</v>
      </c>
      <c r="E459" s="3"/>
      <c r="F459"/>
      <c r="G459"/>
    </row>
    <row r="460" spans="1:7">
      <c r="A460" s="18" t="s">
        <v>58</v>
      </c>
      <c r="B460" s="18"/>
      <c r="C460" s="18"/>
      <c r="D460" s="18">
        <f t="shared" si="10"/>
        <v>219</v>
      </c>
      <c r="E460" s="3"/>
      <c r="F460"/>
      <c r="G460"/>
    </row>
    <row r="461" spans="1:7">
      <c r="A461" s="18" t="s">
        <v>59</v>
      </c>
      <c r="B461" s="18"/>
      <c r="C461" s="18"/>
      <c r="D461" s="18">
        <f t="shared" si="10"/>
        <v>219</v>
      </c>
      <c r="E461" s="3"/>
      <c r="F461"/>
      <c r="G461"/>
    </row>
    <row r="462" spans="1:7">
      <c r="A462" s="18" t="s">
        <v>60</v>
      </c>
      <c r="B462" s="18"/>
      <c r="C462" s="18"/>
      <c r="D462" s="18">
        <f t="shared" si="10"/>
        <v>360</v>
      </c>
      <c r="E462" s="3"/>
      <c r="F462"/>
      <c r="G462"/>
    </row>
    <row r="463" spans="1:7">
      <c r="A463" s="18" t="s">
        <v>61</v>
      </c>
      <c r="B463" s="18"/>
      <c r="C463" s="18"/>
      <c r="D463" s="18">
        <f t="shared" si="10"/>
        <v>360</v>
      </c>
      <c r="E463" s="3"/>
      <c r="F463"/>
      <c r="G463"/>
    </row>
    <row r="464" spans="1:7">
      <c r="A464" s="13" t="s">
        <v>8</v>
      </c>
      <c r="B464" s="13"/>
      <c r="C464" s="13"/>
      <c r="D464" s="13">
        <f>LOG(D455/D460)</f>
        <v>0.34440124680429413</v>
      </c>
      <c r="E464" s="3"/>
      <c r="F464"/>
      <c r="G464"/>
    </row>
    <row r="465" spans="1:7">
      <c r="A465" s="13" t="s">
        <v>9</v>
      </c>
      <c r="B465" s="13"/>
      <c r="C465" s="13"/>
      <c r="D465" s="20">
        <f>ROUND(10+10*ABS(D464),1)</f>
        <v>13.4</v>
      </c>
      <c r="E465" s="21" t="s">
        <v>29</v>
      </c>
      <c r="F465"/>
      <c r="G465"/>
    </row>
    <row r="466" spans="1:7">
      <c r="A466" s="3" t="s">
        <v>11</v>
      </c>
      <c r="B466" s="3"/>
      <c r="C466" s="3"/>
      <c r="D466" s="3" t="e">
        <f>LOG(D455/D456)</f>
        <v>#REF!</v>
      </c>
      <c r="E466" s="3"/>
      <c r="F466"/>
      <c r="G466"/>
    </row>
    <row r="467" spans="1:7">
      <c r="A467" s="3" t="s">
        <v>3</v>
      </c>
      <c r="B467" s="3"/>
      <c r="C467" s="3"/>
      <c r="D467" s="25" t="e">
        <f>ROUND(10+10*ABS(D466),1)</f>
        <v>#REF!</v>
      </c>
      <c r="E467" s="21" t="s">
        <v>29</v>
      </c>
      <c r="F467"/>
      <c r="G467"/>
    </row>
    <row r="468" spans="1:7">
      <c r="A468" s="13" t="s">
        <v>20</v>
      </c>
      <c r="B468" s="13"/>
      <c r="C468" s="13"/>
      <c r="D468" s="13" t="e">
        <f>LOG(D455/AVERAGE(D456,D460))</f>
        <v>#REF!</v>
      </c>
      <c r="E468" s="3"/>
      <c r="F468"/>
      <c r="G468"/>
    </row>
    <row r="469" spans="1:7">
      <c r="A469" s="13" t="s">
        <v>4</v>
      </c>
      <c r="B469" s="13"/>
      <c r="C469" s="13"/>
      <c r="D469" s="28" t="e">
        <f>ROUND(10+20*D468,1)</f>
        <v>#REF!</v>
      </c>
      <c r="E469" s="27" t="s">
        <v>30</v>
      </c>
      <c r="F469"/>
      <c r="G469"/>
    </row>
    <row r="470" spans="1:7">
      <c r="A470" s="3" t="s">
        <v>25</v>
      </c>
      <c r="B470" s="3"/>
      <c r="C470" s="3"/>
      <c r="D470" s="3">
        <f>LOG(D455/D461)</f>
        <v>0.34440124680429413</v>
      </c>
      <c r="E470" s="3"/>
      <c r="F470"/>
      <c r="G470"/>
    </row>
    <row r="471" spans="1:7">
      <c r="A471" s="3" t="s">
        <v>22</v>
      </c>
      <c r="B471" s="3"/>
      <c r="C471" s="3"/>
      <c r="D471" s="25">
        <f>ROUND(10+10*ABS(D470),1)</f>
        <v>13.4</v>
      </c>
      <c r="E471" s="21" t="s">
        <v>29</v>
      </c>
      <c r="F471"/>
      <c r="G471"/>
    </row>
    <row r="472" spans="1:7">
      <c r="A472" s="13" t="s">
        <v>21</v>
      </c>
      <c r="B472" s="13"/>
      <c r="C472" s="13"/>
      <c r="D472" s="13" t="e">
        <f>LOG(D455/D457)</f>
        <v>#REF!</v>
      </c>
      <c r="E472" s="3"/>
      <c r="F472"/>
      <c r="G472"/>
    </row>
    <row r="473" spans="1:7">
      <c r="A473" s="13" t="s">
        <v>26</v>
      </c>
      <c r="B473" s="13"/>
      <c r="C473" s="13"/>
      <c r="D473" s="20" t="e">
        <f>ROUND(10+10*ABS(D472),1)</f>
        <v>#REF!</v>
      </c>
      <c r="E473" s="21" t="s">
        <v>29</v>
      </c>
      <c r="F473"/>
      <c r="G473"/>
    </row>
    <row r="474" spans="1:7">
      <c r="A474" s="14" t="s">
        <v>27</v>
      </c>
      <c r="D474" s="3" t="e">
        <f>LOG(D455/AVERAGE(D457,D461))</f>
        <v>#REF!</v>
      </c>
      <c r="E474" s="3"/>
      <c r="F474"/>
      <c r="G474"/>
    </row>
    <row r="475" spans="1:7">
      <c r="A475" s="14" t="s">
        <v>28</v>
      </c>
      <c r="D475" s="29" t="e">
        <f>ROUND(10+20*D474,1)</f>
        <v>#REF!</v>
      </c>
      <c r="E475" s="27" t="s">
        <v>30</v>
      </c>
      <c r="F475"/>
      <c r="G475"/>
    </row>
    <row r="476" spans="1:7">
      <c r="A476" s="13" t="s">
        <v>31</v>
      </c>
      <c r="B476" s="13"/>
      <c r="C476" s="13"/>
      <c r="D476" s="13">
        <f>LOG(D455/D462)</f>
        <v>0.12854286087712524</v>
      </c>
      <c r="E476" s="3"/>
      <c r="F476"/>
      <c r="G476"/>
    </row>
    <row r="477" spans="1:7">
      <c r="A477" s="13" t="s">
        <v>32</v>
      </c>
      <c r="B477" s="13"/>
      <c r="C477" s="13"/>
      <c r="D477" s="20">
        <f>ROUND(10+10*ABS(D476),1)</f>
        <v>11.3</v>
      </c>
      <c r="E477" s="21" t="s">
        <v>29</v>
      </c>
      <c r="F477"/>
      <c r="G477"/>
    </row>
    <row r="478" spans="1:7">
      <c r="A478" s="14" t="s">
        <v>33</v>
      </c>
      <c r="D478" s="3" t="e">
        <f>LOG(D455/D458)</f>
        <v>#REF!</v>
      </c>
      <c r="F478"/>
      <c r="G478"/>
    </row>
    <row r="479" spans="1:7">
      <c r="A479" s="14" t="s">
        <v>34</v>
      </c>
      <c r="D479" s="25" t="e">
        <f>ROUND(10+10*ABS(D478),1)</f>
        <v>#REF!</v>
      </c>
      <c r="E479" s="21" t="s">
        <v>29</v>
      </c>
      <c r="F479"/>
      <c r="G479"/>
    </row>
    <row r="480" spans="1:7">
      <c r="A480" s="13" t="s">
        <v>35</v>
      </c>
      <c r="B480" s="13"/>
      <c r="C480" s="13"/>
      <c r="D480" s="13" t="e">
        <f>LOG(D455/AVERAGE(D458,D462))</f>
        <v>#REF!</v>
      </c>
      <c r="E480" s="3"/>
      <c r="F480"/>
      <c r="G480"/>
    </row>
    <row r="481" spans="1:7">
      <c r="A481" s="13" t="s">
        <v>36</v>
      </c>
      <c r="B481" s="13"/>
      <c r="C481" s="13"/>
      <c r="D481" s="28" t="e">
        <f>ROUND(10+20*D480,1)</f>
        <v>#REF!</v>
      </c>
      <c r="E481" s="27" t="s">
        <v>30</v>
      </c>
      <c r="F481"/>
      <c r="G481"/>
    </row>
    <row r="482" spans="1:7">
      <c r="A482" s="14" t="s">
        <v>37</v>
      </c>
      <c r="D482" s="3">
        <f>LOG(D455/D463)</f>
        <v>0.12854286087712524</v>
      </c>
      <c r="E482" s="3"/>
      <c r="F482"/>
      <c r="G482"/>
    </row>
    <row r="483" spans="1:7">
      <c r="A483" s="14" t="s">
        <v>38</v>
      </c>
      <c r="D483" s="25">
        <f>ROUND(10+10*ABS(D482),1)</f>
        <v>11.3</v>
      </c>
      <c r="E483" s="21" t="s">
        <v>29</v>
      </c>
      <c r="F483"/>
      <c r="G483"/>
    </row>
    <row r="484" spans="1:7">
      <c r="A484" s="13" t="s">
        <v>39</v>
      </c>
      <c r="B484" s="13"/>
      <c r="C484" s="13"/>
      <c r="D484" s="13" t="e">
        <f>LOG(D455/D459)</f>
        <v>#REF!</v>
      </c>
      <c r="F484"/>
      <c r="G484"/>
    </row>
    <row r="485" spans="1:7">
      <c r="A485" s="13" t="s">
        <v>40</v>
      </c>
      <c r="B485" s="13"/>
      <c r="C485" s="13"/>
      <c r="D485" s="20" t="e">
        <f>ROUND(10+10*ABS(D484),1)</f>
        <v>#REF!</v>
      </c>
      <c r="E485" s="21" t="s">
        <v>29</v>
      </c>
      <c r="F485"/>
      <c r="G485"/>
    </row>
    <row r="486" spans="1:7">
      <c r="A486" s="14" t="s">
        <v>41</v>
      </c>
      <c r="D486" s="3" t="e">
        <f>LOG(D455/AVERAGE(D459,D463))</f>
        <v>#REF!</v>
      </c>
      <c r="E486" s="3"/>
      <c r="F486"/>
      <c r="G486"/>
    </row>
    <row r="487" spans="1:7">
      <c r="A487" s="14" t="s">
        <v>42</v>
      </c>
      <c r="D487" s="29" t="e">
        <f>ROUND(10+20*D486,1)</f>
        <v>#REF!</v>
      </c>
      <c r="E487" s="27" t="s">
        <v>30</v>
      </c>
      <c r="F487"/>
      <c r="G487"/>
    </row>
    <row r="490" spans="1:7">
      <c r="A490" s="12" t="s">
        <v>70</v>
      </c>
      <c r="B490" s="12"/>
      <c r="C490" s="12"/>
      <c r="D490" s="3"/>
      <c r="E490" s="3"/>
      <c r="F490"/>
      <c r="G490"/>
    </row>
    <row r="491" spans="1:7">
      <c r="A491" s="17" t="s">
        <v>10</v>
      </c>
      <c r="B491" s="17"/>
      <c r="C491" s="17"/>
      <c r="D491" s="17">
        <v>13</v>
      </c>
      <c r="E491" s="3"/>
      <c r="F491"/>
      <c r="G491"/>
    </row>
    <row r="492" spans="1:7">
      <c r="A492" s="18" t="s">
        <v>52</v>
      </c>
      <c r="B492" s="18"/>
      <c r="C492" s="18"/>
      <c r="D492" s="18">
        <f t="shared" ref="D492:D500" si="11">D455</f>
        <v>484</v>
      </c>
      <c r="E492" s="3"/>
      <c r="F492"/>
      <c r="G492"/>
    </row>
    <row r="493" spans="1:7">
      <c r="A493" s="19" t="s">
        <v>54</v>
      </c>
      <c r="B493" s="19"/>
      <c r="C493" s="19"/>
      <c r="D493" s="19" t="e">
        <f t="shared" si="11"/>
        <v>#REF!</v>
      </c>
      <c r="E493" s="3"/>
      <c r="F493"/>
      <c r="G493"/>
    </row>
    <row r="494" spans="1:7">
      <c r="A494" s="19" t="s">
        <v>55</v>
      </c>
      <c r="B494" s="19"/>
      <c r="C494" s="19"/>
      <c r="D494" s="19" t="e">
        <f t="shared" si="11"/>
        <v>#REF!</v>
      </c>
      <c r="E494" s="3"/>
      <c r="F494"/>
      <c r="G494"/>
    </row>
    <row r="495" spans="1:7">
      <c r="A495" s="19" t="s">
        <v>56</v>
      </c>
      <c r="B495" s="19"/>
      <c r="C495" s="19"/>
      <c r="D495" s="19" t="e">
        <f t="shared" si="11"/>
        <v>#REF!</v>
      </c>
      <c r="E495" s="3"/>
      <c r="F495"/>
      <c r="G495"/>
    </row>
    <row r="496" spans="1:7">
      <c r="A496" s="19" t="s">
        <v>57</v>
      </c>
      <c r="B496" s="19"/>
      <c r="C496" s="19"/>
      <c r="D496" s="19" t="e">
        <f t="shared" si="11"/>
        <v>#REF!</v>
      </c>
      <c r="E496" s="3"/>
      <c r="F496"/>
      <c r="G496"/>
    </row>
    <row r="497" spans="1:7">
      <c r="A497" s="18" t="s">
        <v>58</v>
      </c>
      <c r="B497" s="18"/>
      <c r="C497" s="18"/>
      <c r="D497" s="18">
        <f t="shared" si="11"/>
        <v>219</v>
      </c>
      <c r="E497" s="3"/>
      <c r="F497"/>
      <c r="G497"/>
    </row>
    <row r="498" spans="1:7">
      <c r="A498" s="18" t="s">
        <v>59</v>
      </c>
      <c r="B498" s="18"/>
      <c r="C498" s="18"/>
      <c r="D498" s="18">
        <f t="shared" si="11"/>
        <v>219</v>
      </c>
      <c r="E498" s="3"/>
      <c r="F498"/>
      <c r="G498"/>
    </row>
    <row r="499" spans="1:7">
      <c r="A499" s="18" t="s">
        <v>60</v>
      </c>
      <c r="B499" s="18"/>
      <c r="C499" s="18"/>
      <c r="D499" s="18">
        <f t="shared" si="11"/>
        <v>360</v>
      </c>
      <c r="E499" s="3"/>
      <c r="F499"/>
      <c r="G499"/>
    </row>
    <row r="500" spans="1:7">
      <c r="A500" s="18" t="s">
        <v>61</v>
      </c>
      <c r="B500" s="18"/>
      <c r="C500" s="18"/>
      <c r="D500" s="18">
        <f t="shared" si="11"/>
        <v>360</v>
      </c>
      <c r="E500" s="3"/>
      <c r="F500"/>
      <c r="G500"/>
    </row>
    <row r="501" spans="1:7">
      <c r="A501" s="13" t="s">
        <v>8</v>
      </c>
      <c r="B501" s="13"/>
      <c r="C501" s="13"/>
      <c r="D501" s="13">
        <f>LOG(D492/D497)</f>
        <v>0.34440124680429413</v>
      </c>
      <c r="E501" s="3"/>
      <c r="F501"/>
      <c r="G501"/>
    </row>
    <row r="502" spans="1:7">
      <c r="A502" s="13" t="s">
        <v>9</v>
      </c>
      <c r="B502" s="13"/>
      <c r="C502" s="13"/>
      <c r="D502" s="20">
        <f>ROUND(10+10*ABS(D501),1)</f>
        <v>13.4</v>
      </c>
      <c r="E502" s="21" t="s">
        <v>29</v>
      </c>
      <c r="F502"/>
      <c r="G502"/>
    </row>
    <row r="503" spans="1:7">
      <c r="A503" s="3" t="s">
        <v>11</v>
      </c>
      <c r="B503" s="3"/>
      <c r="C503" s="3"/>
      <c r="D503" s="3" t="e">
        <f>LOG(D497/AVERAGE(D492,D493))</f>
        <v>#REF!</v>
      </c>
      <c r="E503" s="3"/>
      <c r="F503"/>
      <c r="G503"/>
    </row>
    <row r="504" spans="1:7">
      <c r="A504" s="3" t="s">
        <v>3</v>
      </c>
      <c r="B504" s="3"/>
      <c r="C504" s="3"/>
      <c r="D504" s="29" t="e">
        <f>ROUND(10+20*D503,1)</f>
        <v>#REF!</v>
      </c>
      <c r="E504" s="27" t="s">
        <v>30</v>
      </c>
      <c r="F504"/>
      <c r="G504"/>
    </row>
    <row r="505" spans="1:7">
      <c r="A505" s="13" t="s">
        <v>20</v>
      </c>
      <c r="B505" s="13"/>
      <c r="C505" s="13"/>
      <c r="D505" s="13" t="e">
        <f>LOG(D493/D497)</f>
        <v>#REF!</v>
      </c>
      <c r="E505" s="3"/>
      <c r="F505"/>
      <c r="G505"/>
    </row>
    <row r="506" spans="1:7">
      <c r="A506" s="13" t="s">
        <v>4</v>
      </c>
      <c r="B506" s="13"/>
      <c r="C506" s="13"/>
      <c r="D506" s="20" t="e">
        <f>ROUND(10+10*ABS(D505),1)</f>
        <v>#REF!</v>
      </c>
      <c r="E506" s="21" t="s">
        <v>29</v>
      </c>
      <c r="F506"/>
      <c r="G506"/>
    </row>
    <row r="507" spans="1:7">
      <c r="A507" s="3" t="s">
        <v>25</v>
      </c>
      <c r="B507" s="3"/>
      <c r="C507" s="3"/>
      <c r="D507" s="3">
        <f>LOG(D492/D498)</f>
        <v>0.34440124680429413</v>
      </c>
      <c r="E507" s="3"/>
      <c r="F507"/>
      <c r="G507"/>
    </row>
    <row r="508" spans="1:7">
      <c r="A508" s="3" t="s">
        <v>22</v>
      </c>
      <c r="B508" s="3"/>
      <c r="C508" s="3"/>
      <c r="D508" s="25">
        <f>ROUND(10+10*ABS(D507),1)</f>
        <v>13.4</v>
      </c>
      <c r="E508" s="21" t="s">
        <v>29</v>
      </c>
      <c r="F508"/>
      <c r="G508"/>
    </row>
    <row r="509" spans="1:7">
      <c r="A509" s="13" t="s">
        <v>21</v>
      </c>
      <c r="B509" s="13"/>
      <c r="C509" s="13"/>
      <c r="D509" s="13" t="e">
        <f>LOG(D498/AVERAGE(D492,D494))</f>
        <v>#REF!</v>
      </c>
      <c r="E509" s="3"/>
      <c r="F509"/>
      <c r="G509"/>
    </row>
    <row r="510" spans="1:7">
      <c r="A510" s="13" t="s">
        <v>26</v>
      </c>
      <c r="B510" s="13"/>
      <c r="C510" s="13"/>
      <c r="D510" s="28" t="e">
        <f>ROUND(10+20*D509,1)</f>
        <v>#REF!</v>
      </c>
      <c r="E510" s="27" t="s">
        <v>30</v>
      </c>
      <c r="F510"/>
      <c r="G510"/>
    </row>
    <row r="511" spans="1:7">
      <c r="A511" s="14" t="s">
        <v>27</v>
      </c>
      <c r="D511" s="3" t="e">
        <f>LOG(D494/D498)</f>
        <v>#REF!</v>
      </c>
      <c r="E511" s="3"/>
      <c r="F511"/>
      <c r="G511"/>
    </row>
    <row r="512" spans="1:7">
      <c r="A512" s="14" t="s">
        <v>28</v>
      </c>
      <c r="D512" s="25" t="e">
        <f>ROUND(10+10*ABS(D511),1)</f>
        <v>#REF!</v>
      </c>
      <c r="E512" s="21" t="s">
        <v>29</v>
      </c>
      <c r="F512"/>
      <c r="G512"/>
    </row>
    <row r="513" spans="1:7">
      <c r="A513" s="13" t="s">
        <v>31</v>
      </c>
      <c r="B513" s="13"/>
      <c r="C513" s="13"/>
      <c r="D513" s="13">
        <f>LOG(D492/D499)</f>
        <v>0.12854286087712524</v>
      </c>
      <c r="E513" s="3"/>
      <c r="F513"/>
      <c r="G513"/>
    </row>
    <row r="514" spans="1:7">
      <c r="A514" s="13" t="s">
        <v>32</v>
      </c>
      <c r="B514" s="13"/>
      <c r="C514" s="13"/>
      <c r="D514" s="20">
        <f>ROUND(10+10*ABS(D513),1)</f>
        <v>11.3</v>
      </c>
      <c r="E514" s="21" t="s">
        <v>29</v>
      </c>
      <c r="F514"/>
      <c r="G514"/>
    </row>
    <row r="515" spans="1:7">
      <c r="A515" s="14" t="s">
        <v>33</v>
      </c>
      <c r="D515" s="3" t="e">
        <f>LOG(D499/AVERAGE(D492,D495))</f>
        <v>#REF!</v>
      </c>
      <c r="F515"/>
      <c r="G515"/>
    </row>
    <row r="516" spans="1:7">
      <c r="A516" s="14" t="s">
        <v>34</v>
      </c>
      <c r="D516" s="29" t="e">
        <f>ROUND(10+20*D515,1)</f>
        <v>#REF!</v>
      </c>
      <c r="E516" s="27" t="s">
        <v>30</v>
      </c>
      <c r="F516"/>
      <c r="G516"/>
    </row>
    <row r="517" spans="1:7">
      <c r="A517" s="13" t="s">
        <v>35</v>
      </c>
      <c r="B517" s="13"/>
      <c r="C517" s="13"/>
      <c r="D517" s="13" t="e">
        <f>LOG(D495/D499)</f>
        <v>#REF!</v>
      </c>
      <c r="E517" s="3"/>
      <c r="F517"/>
      <c r="G517"/>
    </row>
    <row r="518" spans="1:7">
      <c r="A518" s="13" t="s">
        <v>36</v>
      </c>
      <c r="B518" s="13"/>
      <c r="C518" s="13"/>
      <c r="D518" s="20" t="e">
        <f>ROUND(10+10*ABS(D517),1)</f>
        <v>#REF!</v>
      </c>
      <c r="E518" s="21" t="s">
        <v>29</v>
      </c>
      <c r="F518"/>
      <c r="G518"/>
    </row>
    <row r="519" spans="1:7">
      <c r="A519" s="14" t="s">
        <v>37</v>
      </c>
      <c r="D519" s="3">
        <f>LOG(D492/D500)</f>
        <v>0.12854286087712524</v>
      </c>
      <c r="E519" s="3"/>
      <c r="F519"/>
      <c r="G519"/>
    </row>
    <row r="520" spans="1:7">
      <c r="A520" s="14" t="s">
        <v>38</v>
      </c>
      <c r="D520" s="25">
        <f>ROUND(10+10*ABS(D519),1)</f>
        <v>11.3</v>
      </c>
      <c r="E520" s="21" t="s">
        <v>29</v>
      </c>
      <c r="F520"/>
      <c r="G520"/>
    </row>
    <row r="521" spans="1:7">
      <c r="A521" s="13" t="s">
        <v>39</v>
      </c>
      <c r="B521" s="13"/>
      <c r="C521" s="13"/>
      <c r="D521" s="13" t="e">
        <f>LOG(D500/AVERAGE(D492,D496))</f>
        <v>#REF!</v>
      </c>
      <c r="F521"/>
      <c r="G521"/>
    </row>
    <row r="522" spans="1:7">
      <c r="A522" s="13" t="s">
        <v>40</v>
      </c>
      <c r="B522" s="13"/>
      <c r="C522" s="13"/>
      <c r="D522" s="28" t="e">
        <f>ROUND(10+20*D521,1)</f>
        <v>#REF!</v>
      </c>
      <c r="E522" s="27" t="s">
        <v>30</v>
      </c>
      <c r="F522"/>
      <c r="G522"/>
    </row>
    <row r="523" spans="1:7">
      <c r="A523" s="14" t="s">
        <v>41</v>
      </c>
      <c r="D523" s="3" t="e">
        <f>LOG(D496/D500)</f>
        <v>#REF!</v>
      </c>
      <c r="E523" s="3"/>
      <c r="F523"/>
      <c r="G523"/>
    </row>
    <row r="524" spans="1:7">
      <c r="A524" s="14" t="s">
        <v>42</v>
      </c>
      <c r="D524" s="25" t="e">
        <f>ROUND(10+10*ABS(D523),1)</f>
        <v>#REF!</v>
      </c>
      <c r="E524" s="21" t="s">
        <v>29</v>
      </c>
      <c r="F524"/>
      <c r="G524"/>
    </row>
    <row r="527" spans="1:7">
      <c r="A527" s="12" t="s">
        <v>69</v>
      </c>
      <c r="B527" s="12"/>
      <c r="C527" s="12"/>
      <c r="D527" s="3"/>
      <c r="E527" s="3"/>
      <c r="F527"/>
      <c r="G527"/>
    </row>
    <row r="528" spans="1:7">
      <c r="A528" s="17" t="s">
        <v>10</v>
      </c>
      <c r="B528" s="17"/>
      <c r="C528" s="17"/>
      <c r="D528" s="17">
        <v>14</v>
      </c>
      <c r="E528" s="3"/>
      <c r="F528"/>
      <c r="G528"/>
    </row>
    <row r="529" spans="1:7">
      <c r="A529" s="18" t="s">
        <v>52</v>
      </c>
      <c r="B529" s="18"/>
      <c r="C529" s="18"/>
      <c r="D529" s="18">
        <f t="shared" ref="D529:D537" si="12">D492</f>
        <v>484</v>
      </c>
      <c r="E529" s="3"/>
      <c r="F529"/>
      <c r="G529"/>
    </row>
    <row r="530" spans="1:7">
      <c r="A530" s="19" t="s">
        <v>54</v>
      </c>
      <c r="B530" s="19"/>
      <c r="C530" s="19"/>
      <c r="D530" s="19" t="e">
        <f t="shared" si="12"/>
        <v>#REF!</v>
      </c>
      <c r="E530" s="3"/>
      <c r="F530"/>
      <c r="G530"/>
    </row>
    <row r="531" spans="1:7">
      <c r="A531" s="19" t="s">
        <v>55</v>
      </c>
      <c r="B531" s="19"/>
      <c r="C531" s="19"/>
      <c r="D531" s="19" t="e">
        <f t="shared" si="12"/>
        <v>#REF!</v>
      </c>
      <c r="E531" s="3"/>
      <c r="F531"/>
      <c r="G531"/>
    </row>
    <row r="532" spans="1:7">
      <c r="A532" s="19" t="s">
        <v>56</v>
      </c>
      <c r="B532" s="19"/>
      <c r="C532" s="19"/>
      <c r="D532" s="19" t="e">
        <f t="shared" si="12"/>
        <v>#REF!</v>
      </c>
      <c r="E532" s="3"/>
      <c r="F532"/>
      <c r="G532"/>
    </row>
    <row r="533" spans="1:7">
      <c r="A533" s="19" t="s">
        <v>57</v>
      </c>
      <c r="B533" s="19"/>
      <c r="C533" s="19"/>
      <c r="D533" s="19" t="e">
        <f t="shared" si="12"/>
        <v>#REF!</v>
      </c>
      <c r="E533" s="3"/>
      <c r="F533"/>
      <c r="G533"/>
    </row>
    <row r="534" spans="1:7">
      <c r="A534" s="18" t="s">
        <v>58</v>
      </c>
      <c r="B534" s="18"/>
      <c r="C534" s="18"/>
      <c r="D534" s="18">
        <f t="shared" si="12"/>
        <v>219</v>
      </c>
      <c r="E534" s="3"/>
      <c r="F534"/>
      <c r="G534"/>
    </row>
    <row r="535" spans="1:7">
      <c r="A535" s="18" t="s">
        <v>59</v>
      </c>
      <c r="B535" s="18"/>
      <c r="C535" s="18"/>
      <c r="D535" s="18">
        <f t="shared" si="12"/>
        <v>219</v>
      </c>
      <c r="E535" s="3"/>
      <c r="F535"/>
      <c r="G535"/>
    </row>
    <row r="536" spans="1:7">
      <c r="A536" s="18" t="s">
        <v>60</v>
      </c>
      <c r="B536" s="18"/>
      <c r="C536" s="18"/>
      <c r="D536" s="18">
        <f t="shared" si="12"/>
        <v>360</v>
      </c>
      <c r="E536" s="3"/>
      <c r="F536"/>
      <c r="G536"/>
    </row>
    <row r="537" spans="1:7">
      <c r="A537" s="18" t="s">
        <v>61</v>
      </c>
      <c r="B537" s="18"/>
      <c r="C537" s="18"/>
      <c r="D537" s="18">
        <f t="shared" si="12"/>
        <v>360</v>
      </c>
      <c r="E537" s="3"/>
      <c r="F537"/>
      <c r="G537"/>
    </row>
    <row r="538" spans="1:7">
      <c r="A538" s="13" t="s">
        <v>8</v>
      </c>
      <c r="B538" s="13"/>
      <c r="C538" s="13"/>
      <c r="D538" s="13">
        <f>LOG(D529/D534)</f>
        <v>0.34440124680429413</v>
      </c>
      <c r="E538" s="3"/>
      <c r="F538"/>
      <c r="G538"/>
    </row>
    <row r="539" spans="1:7">
      <c r="A539" s="13" t="s">
        <v>9</v>
      </c>
      <c r="B539" s="13"/>
      <c r="C539" s="13"/>
      <c r="D539" s="20">
        <f>ROUND(10+10*ABS(D538),1)</f>
        <v>13.4</v>
      </c>
      <c r="E539" s="21" t="s">
        <v>29</v>
      </c>
      <c r="F539"/>
      <c r="G539"/>
    </row>
    <row r="540" spans="1:7">
      <c r="A540" s="3" t="s">
        <v>11</v>
      </c>
      <c r="B540" s="3"/>
      <c r="C540" s="3"/>
      <c r="D540" s="3" t="e">
        <f>IF(LOG(D534/AVERAGE(D529,D530))&lt;LOG(3),LOG(3),LOG(D534/AVERAGE(D529,D530)))</f>
        <v>#REF!</v>
      </c>
      <c r="E540" s="3"/>
      <c r="F540"/>
      <c r="G540"/>
    </row>
    <row r="541" spans="1:7">
      <c r="A541" s="3" t="s">
        <v>3</v>
      </c>
      <c r="B541" s="3"/>
      <c r="C541" s="3"/>
      <c r="D541" s="24" t="e">
        <f>ROUND(3-14.1*D540+5.7*D540^2,1)</f>
        <v>#REF!</v>
      </c>
      <c r="E541" s="23" t="s">
        <v>62</v>
      </c>
      <c r="F541"/>
      <c r="G541"/>
    </row>
    <row r="542" spans="1:7">
      <c r="A542" s="13" t="s">
        <v>20</v>
      </c>
      <c r="B542" s="13"/>
      <c r="C542" s="13"/>
      <c r="D542" s="13" t="e">
        <f>LOG(D530/D534)</f>
        <v>#REF!</v>
      </c>
      <c r="E542" s="3"/>
      <c r="F542"/>
      <c r="G542"/>
    </row>
    <row r="543" spans="1:7">
      <c r="A543" s="13" t="s">
        <v>4</v>
      </c>
      <c r="B543" s="13"/>
      <c r="C543" s="13"/>
      <c r="D543" s="20" t="e">
        <f>ROUND(10+10*ABS(D542),1)</f>
        <v>#REF!</v>
      </c>
      <c r="E543" s="21" t="s">
        <v>29</v>
      </c>
      <c r="F543"/>
      <c r="G543"/>
    </row>
    <row r="544" spans="1:7">
      <c r="A544" s="3" t="s">
        <v>25</v>
      </c>
      <c r="B544" s="3"/>
      <c r="C544" s="3"/>
      <c r="D544" s="3">
        <f>LOG(D529/D535)</f>
        <v>0.34440124680429413</v>
      </c>
      <c r="E544" s="3"/>
      <c r="F544"/>
      <c r="G544"/>
    </row>
    <row r="545" spans="1:7">
      <c r="A545" s="3" t="s">
        <v>22</v>
      </c>
      <c r="B545" s="3"/>
      <c r="C545" s="3"/>
      <c r="D545" s="25">
        <f>ROUND(10+10*ABS(D544),1)</f>
        <v>13.4</v>
      </c>
      <c r="E545" s="21" t="s">
        <v>29</v>
      </c>
      <c r="F545"/>
      <c r="G545"/>
    </row>
    <row r="546" spans="1:7">
      <c r="A546" s="13" t="s">
        <v>21</v>
      </c>
      <c r="B546" s="13"/>
      <c r="C546" s="13"/>
      <c r="D546" s="13" t="e">
        <f>IF(LOG(D535/AVERAGE(D529,D531))&lt;LOG(3),LOG(3),LOG(D535/AVERAGE(D529,D531)))</f>
        <v>#REF!</v>
      </c>
      <c r="E546" s="3"/>
      <c r="F546"/>
      <c r="G546"/>
    </row>
    <row r="547" spans="1:7">
      <c r="A547" s="13" t="s">
        <v>26</v>
      </c>
      <c r="B547" s="13"/>
      <c r="C547" s="13"/>
      <c r="D547" s="22" t="e">
        <f>ROUND(3-14.1*D546+5.7*D546^2,1)</f>
        <v>#REF!</v>
      </c>
      <c r="E547" s="23" t="s">
        <v>62</v>
      </c>
      <c r="F547"/>
      <c r="G547"/>
    </row>
    <row r="548" spans="1:7">
      <c r="A548" s="14" t="s">
        <v>27</v>
      </c>
      <c r="D548" s="3" t="e">
        <f>LOG(D531/D535)</f>
        <v>#REF!</v>
      </c>
      <c r="E548" s="3"/>
      <c r="F548"/>
      <c r="G548"/>
    </row>
    <row r="549" spans="1:7">
      <c r="A549" s="14" t="s">
        <v>28</v>
      </c>
      <c r="D549" s="25" t="e">
        <f>ROUND(10+10*ABS(D548),1)</f>
        <v>#REF!</v>
      </c>
      <c r="E549" s="21" t="s">
        <v>29</v>
      </c>
      <c r="F549"/>
      <c r="G549"/>
    </row>
    <row r="550" spans="1:7">
      <c r="A550" s="13" t="s">
        <v>31</v>
      </c>
      <c r="B550" s="13"/>
      <c r="C550" s="13"/>
      <c r="D550" s="13">
        <f>LOG(D529/D536)</f>
        <v>0.12854286087712524</v>
      </c>
      <c r="E550" s="3"/>
      <c r="F550"/>
      <c r="G550"/>
    </row>
    <row r="551" spans="1:7">
      <c r="A551" s="13" t="s">
        <v>32</v>
      </c>
      <c r="B551" s="13"/>
      <c r="C551" s="13"/>
      <c r="D551" s="20">
        <f>ROUND(5.7+5.7*D550^2+6,1)</f>
        <v>11.8</v>
      </c>
      <c r="E551" s="21" t="s">
        <v>29</v>
      </c>
      <c r="F551"/>
      <c r="G551"/>
    </row>
    <row r="552" spans="1:7">
      <c r="A552" s="14" t="s">
        <v>33</v>
      </c>
      <c r="D552" s="3" t="e">
        <f>IF(LOG(D536/AVERAGE(D529,D532))&lt;LOG(3),LOG(3),LOG(D536/AVERAGE(D529,D532)))</f>
        <v>#REF!</v>
      </c>
      <c r="F552"/>
      <c r="G552"/>
    </row>
    <row r="553" spans="1:7">
      <c r="A553" s="14" t="s">
        <v>34</v>
      </c>
      <c r="D553" s="24" t="e">
        <f>ROUND(3-14.1*D552+5.7*D552^2,1)</f>
        <v>#REF!</v>
      </c>
      <c r="E553" s="23" t="s">
        <v>62</v>
      </c>
      <c r="F553"/>
      <c r="G553"/>
    </row>
    <row r="554" spans="1:7">
      <c r="A554" s="13" t="s">
        <v>35</v>
      </c>
      <c r="B554" s="13"/>
      <c r="C554" s="13"/>
      <c r="D554" s="13" t="e">
        <f>LOG(D532/D536)</f>
        <v>#REF!</v>
      </c>
      <c r="E554" s="3"/>
      <c r="F554"/>
      <c r="G554"/>
    </row>
    <row r="555" spans="1:7">
      <c r="A555" s="13" t="s">
        <v>36</v>
      </c>
      <c r="B555" s="13"/>
      <c r="C555" s="13"/>
      <c r="D555" s="20" t="e">
        <f>ROUND(10+10*ABS(D554),1)</f>
        <v>#REF!</v>
      </c>
      <c r="E555" s="21" t="s">
        <v>29</v>
      </c>
      <c r="F555"/>
      <c r="G555"/>
    </row>
    <row r="556" spans="1:7">
      <c r="A556" s="14" t="s">
        <v>37</v>
      </c>
      <c r="D556" s="3">
        <f>LOG(D529/D537)</f>
        <v>0.12854286087712524</v>
      </c>
      <c r="E556" s="3"/>
      <c r="F556"/>
      <c r="G556"/>
    </row>
    <row r="557" spans="1:7">
      <c r="A557" s="14" t="s">
        <v>38</v>
      </c>
      <c r="D557" s="25">
        <f>ROUND(10+10*ABS(D556),1)</f>
        <v>11.3</v>
      </c>
      <c r="E557" s="21" t="s">
        <v>29</v>
      </c>
      <c r="F557"/>
      <c r="G557"/>
    </row>
    <row r="558" spans="1:7">
      <c r="A558" s="13" t="s">
        <v>39</v>
      </c>
      <c r="B558" s="13"/>
      <c r="C558" s="13"/>
      <c r="D558" s="13" t="e">
        <f>IF(LOG(D537/AVERAGE(D529,D533))&lt;LOG(3),LOG(3),LOG(D537/AVERAGE(D529,D533)))</f>
        <v>#REF!</v>
      </c>
      <c r="F558"/>
      <c r="G558"/>
    </row>
    <row r="559" spans="1:7">
      <c r="A559" s="13" t="s">
        <v>40</v>
      </c>
      <c r="B559" s="13"/>
      <c r="C559" s="13"/>
      <c r="D559" s="22" t="e">
        <f>ROUND(3-14.1*D558+5.7*D558^2,1)</f>
        <v>#REF!</v>
      </c>
      <c r="E559" s="23" t="s">
        <v>62</v>
      </c>
      <c r="F559"/>
      <c r="G559"/>
    </row>
    <row r="560" spans="1:7">
      <c r="A560" s="14" t="s">
        <v>41</v>
      </c>
      <c r="D560" s="3" t="e">
        <f>LOG(D533/D537)</f>
        <v>#REF!</v>
      </c>
      <c r="E560" s="3"/>
      <c r="F560"/>
      <c r="G560"/>
    </row>
    <row r="561" spans="1:7">
      <c r="A561" s="14" t="s">
        <v>42</v>
      </c>
      <c r="D561" s="25" t="e">
        <f>ROUND(10+10*ABS(D560),1)</f>
        <v>#REF!</v>
      </c>
      <c r="E561" s="21" t="s">
        <v>29</v>
      </c>
      <c r="F561"/>
      <c r="G561"/>
    </row>
    <row r="564" spans="1:7">
      <c r="A564" s="12" t="s">
        <v>70</v>
      </c>
      <c r="B564" s="12"/>
      <c r="C564" s="12"/>
      <c r="D564" s="3"/>
      <c r="E564" s="3"/>
      <c r="F564"/>
      <c r="G564"/>
    </row>
    <row r="565" spans="1:7">
      <c r="A565" s="17" t="s">
        <v>10</v>
      </c>
      <c r="B565" s="17"/>
      <c r="C565" s="17"/>
      <c r="D565" s="17">
        <v>15</v>
      </c>
      <c r="E565" s="3"/>
      <c r="F565"/>
      <c r="G565"/>
    </row>
    <row r="566" spans="1:7">
      <c r="A566" s="18" t="s">
        <v>52</v>
      </c>
      <c r="B566" s="18"/>
      <c r="C566" s="18"/>
      <c r="D566" s="18">
        <f t="shared" ref="D566:D574" si="13">D529</f>
        <v>484</v>
      </c>
      <c r="E566" s="3"/>
      <c r="F566"/>
      <c r="G566"/>
    </row>
    <row r="567" spans="1:7">
      <c r="A567" s="19" t="s">
        <v>54</v>
      </c>
      <c r="B567" s="19"/>
      <c r="C567" s="19"/>
      <c r="D567" s="19" t="e">
        <f t="shared" si="13"/>
        <v>#REF!</v>
      </c>
      <c r="E567" s="3"/>
      <c r="F567"/>
      <c r="G567"/>
    </row>
    <row r="568" spans="1:7">
      <c r="A568" s="19" t="s">
        <v>55</v>
      </c>
      <c r="B568" s="19"/>
      <c r="C568" s="19"/>
      <c r="D568" s="19" t="e">
        <f t="shared" si="13"/>
        <v>#REF!</v>
      </c>
      <c r="E568" s="3"/>
      <c r="F568"/>
      <c r="G568"/>
    </row>
    <row r="569" spans="1:7">
      <c r="A569" s="19" t="s">
        <v>56</v>
      </c>
      <c r="B569" s="19"/>
      <c r="C569" s="19"/>
      <c r="D569" s="19" t="e">
        <f t="shared" si="13"/>
        <v>#REF!</v>
      </c>
      <c r="E569" s="3"/>
      <c r="F569"/>
      <c r="G569"/>
    </row>
    <row r="570" spans="1:7">
      <c r="A570" s="19" t="s">
        <v>57</v>
      </c>
      <c r="B570" s="19"/>
      <c r="C570" s="19"/>
      <c r="D570" s="19" t="e">
        <f t="shared" si="13"/>
        <v>#REF!</v>
      </c>
      <c r="E570" s="3"/>
      <c r="F570"/>
      <c r="G570"/>
    </row>
    <row r="571" spans="1:7">
      <c r="A571" s="18" t="s">
        <v>58</v>
      </c>
      <c r="B571" s="18"/>
      <c r="C571" s="18"/>
      <c r="D571" s="18">
        <f t="shared" si="13"/>
        <v>219</v>
      </c>
      <c r="E571" s="3"/>
      <c r="F571"/>
      <c r="G571"/>
    </row>
    <row r="572" spans="1:7">
      <c r="A572" s="18" t="s">
        <v>59</v>
      </c>
      <c r="B572" s="18"/>
      <c r="C572" s="18"/>
      <c r="D572" s="18">
        <f t="shared" si="13"/>
        <v>219</v>
      </c>
      <c r="E572" s="3"/>
      <c r="F572"/>
      <c r="G572"/>
    </row>
    <row r="573" spans="1:7">
      <c r="A573" s="18" t="s">
        <v>60</v>
      </c>
      <c r="B573" s="18"/>
      <c r="C573" s="18"/>
      <c r="D573" s="18">
        <f t="shared" si="13"/>
        <v>360</v>
      </c>
      <c r="E573" s="3"/>
      <c r="F573"/>
      <c r="G573"/>
    </row>
    <row r="574" spans="1:7">
      <c r="A574" s="18" t="s">
        <v>61</v>
      </c>
      <c r="B574" s="18"/>
      <c r="C574" s="18"/>
      <c r="D574" s="18">
        <f t="shared" si="13"/>
        <v>360</v>
      </c>
      <c r="E574" s="3"/>
      <c r="F574"/>
      <c r="G574"/>
    </row>
    <row r="575" spans="1:7">
      <c r="A575" s="13" t="s">
        <v>8</v>
      </c>
      <c r="B575" s="13"/>
      <c r="C575" s="13"/>
      <c r="D575" s="13" t="e">
        <f>LOG(D567/AVERAGE(D566,D571))</f>
        <v>#REF!</v>
      </c>
      <c r="E575" s="3"/>
      <c r="F575"/>
      <c r="G575"/>
    </row>
    <row r="576" spans="1:7">
      <c r="A576" s="13" t="s">
        <v>9</v>
      </c>
      <c r="B576" s="13"/>
      <c r="C576" s="13"/>
      <c r="D576" s="28" t="e">
        <f>ROUND(10+20*D575,1)</f>
        <v>#REF!</v>
      </c>
      <c r="E576" s="27" t="s">
        <v>30</v>
      </c>
      <c r="F576"/>
      <c r="G576"/>
    </row>
    <row r="577" spans="1:7">
      <c r="A577" s="3" t="s">
        <v>11</v>
      </c>
      <c r="B577" s="3"/>
      <c r="C577" s="3"/>
      <c r="D577" s="14" t="e">
        <f>LOG(D566/D567)</f>
        <v>#REF!</v>
      </c>
      <c r="E577" s="3"/>
      <c r="F577"/>
      <c r="G577"/>
    </row>
    <row r="578" spans="1:7">
      <c r="A578" s="3" t="s">
        <v>3</v>
      </c>
      <c r="B578" s="3"/>
      <c r="C578" s="3"/>
      <c r="D578" s="25" t="e">
        <f>ROUND(10+10*ABS(D577),1)</f>
        <v>#REF!</v>
      </c>
      <c r="E578" s="21" t="s">
        <v>29</v>
      </c>
      <c r="F578"/>
      <c r="G578"/>
    </row>
    <row r="579" spans="1:7">
      <c r="A579" s="13" t="s">
        <v>20</v>
      </c>
      <c r="B579" s="13"/>
      <c r="C579" s="13"/>
      <c r="D579" s="13" t="e">
        <f>LOG(D567/D571)</f>
        <v>#REF!</v>
      </c>
      <c r="E579" s="3"/>
      <c r="F579"/>
      <c r="G579"/>
    </row>
    <row r="580" spans="1:7">
      <c r="A580" s="13" t="s">
        <v>4</v>
      </c>
      <c r="B580" s="13"/>
      <c r="C580" s="13"/>
      <c r="D580" s="20" t="e">
        <f>ROUND(10+10*ABS(D579),1)</f>
        <v>#REF!</v>
      </c>
      <c r="E580" s="21" t="s">
        <v>29</v>
      </c>
      <c r="F580"/>
      <c r="G580"/>
    </row>
    <row r="581" spans="1:7">
      <c r="A581" s="3" t="s">
        <v>25</v>
      </c>
      <c r="B581" s="3"/>
      <c r="C581" s="3"/>
      <c r="D581" s="3" t="e">
        <f>LOG(D568/AVERAGE(D566,D572))</f>
        <v>#REF!</v>
      </c>
      <c r="E581" s="3"/>
      <c r="F581"/>
      <c r="G581"/>
    </row>
    <row r="582" spans="1:7">
      <c r="A582" s="3" t="s">
        <v>22</v>
      </c>
      <c r="B582" s="3"/>
      <c r="C582" s="3"/>
      <c r="D582" s="29" t="e">
        <f>ROUND(10+20*D581,1)</f>
        <v>#REF!</v>
      </c>
      <c r="E582" s="27" t="s">
        <v>30</v>
      </c>
      <c r="F582"/>
      <c r="G582"/>
    </row>
    <row r="583" spans="1:7">
      <c r="A583" s="13" t="s">
        <v>21</v>
      </c>
      <c r="B583" s="13"/>
      <c r="C583" s="13"/>
      <c r="D583" s="13" t="e">
        <f>LOG(D566/D568)</f>
        <v>#REF!</v>
      </c>
      <c r="E583" s="3"/>
      <c r="F583"/>
      <c r="G583"/>
    </row>
    <row r="584" spans="1:7">
      <c r="A584" s="13" t="s">
        <v>26</v>
      </c>
      <c r="B584" s="13"/>
      <c r="C584" s="13"/>
      <c r="D584" s="20" t="e">
        <f>ROUND(10+10*ABS(D583),1)</f>
        <v>#REF!</v>
      </c>
      <c r="E584" s="21" t="s">
        <v>29</v>
      </c>
      <c r="F584"/>
      <c r="G584"/>
    </row>
    <row r="585" spans="1:7">
      <c r="A585" s="14" t="s">
        <v>27</v>
      </c>
      <c r="D585" s="3" t="e">
        <f>LOG(D568/D572)</f>
        <v>#REF!</v>
      </c>
      <c r="E585" s="3"/>
      <c r="F585"/>
      <c r="G585"/>
    </row>
    <row r="586" spans="1:7">
      <c r="A586" s="14" t="s">
        <v>28</v>
      </c>
      <c r="D586" s="25" t="e">
        <f>ROUND(10+10*ABS(D585),1)</f>
        <v>#REF!</v>
      </c>
      <c r="E586" s="21" t="s">
        <v>29</v>
      </c>
      <c r="F586"/>
      <c r="G586"/>
    </row>
    <row r="587" spans="1:7">
      <c r="A587" s="13" t="s">
        <v>31</v>
      </c>
      <c r="B587" s="13"/>
      <c r="C587" s="13"/>
      <c r="D587" s="13" t="e">
        <f>LOG(D569/AVERAGE(D566,D573))</f>
        <v>#REF!</v>
      </c>
      <c r="E587" s="3"/>
      <c r="F587"/>
      <c r="G587"/>
    </row>
    <row r="588" spans="1:7">
      <c r="A588" s="13" t="s">
        <v>32</v>
      </c>
      <c r="B588" s="13"/>
      <c r="C588" s="13"/>
      <c r="D588" s="28" t="e">
        <f>ROUND(10+20*D587,1)</f>
        <v>#REF!</v>
      </c>
      <c r="E588" s="27" t="s">
        <v>30</v>
      </c>
      <c r="F588"/>
      <c r="G588"/>
    </row>
    <row r="589" spans="1:7">
      <c r="A589" s="14" t="s">
        <v>33</v>
      </c>
      <c r="D589" s="3" t="e">
        <f>LOG(D566/D569)</f>
        <v>#REF!</v>
      </c>
      <c r="F589"/>
      <c r="G589"/>
    </row>
    <row r="590" spans="1:7">
      <c r="A590" s="14" t="s">
        <v>34</v>
      </c>
      <c r="D590" s="25" t="e">
        <f>ROUND(10+10*ABS(D589),1)</f>
        <v>#REF!</v>
      </c>
      <c r="E590" s="21" t="s">
        <v>29</v>
      </c>
      <c r="F590"/>
      <c r="G590"/>
    </row>
    <row r="591" spans="1:7">
      <c r="A591" s="13" t="s">
        <v>35</v>
      </c>
      <c r="B591" s="13"/>
      <c r="C591" s="13"/>
      <c r="D591" s="13" t="e">
        <f>LOG(D569/D573)</f>
        <v>#REF!</v>
      </c>
      <c r="E591" s="3"/>
      <c r="F591"/>
      <c r="G591"/>
    </row>
    <row r="592" spans="1:7">
      <c r="A592" s="13" t="s">
        <v>36</v>
      </c>
      <c r="B592" s="13"/>
      <c r="C592" s="13"/>
      <c r="D592" s="20" t="e">
        <f>ROUND(10+10*ABS(D591),1)</f>
        <v>#REF!</v>
      </c>
      <c r="E592" s="21" t="s">
        <v>29</v>
      </c>
      <c r="F592"/>
      <c r="G592"/>
    </row>
    <row r="593" spans="1:7">
      <c r="A593" s="14" t="s">
        <v>37</v>
      </c>
      <c r="D593" s="3" t="e">
        <f>LOG(D570/AVERAGE(D566,D574))</f>
        <v>#REF!</v>
      </c>
      <c r="E593" s="3"/>
      <c r="F593"/>
      <c r="G593"/>
    </row>
    <row r="594" spans="1:7">
      <c r="A594" s="14" t="s">
        <v>38</v>
      </c>
      <c r="D594" s="29" t="e">
        <f>ROUND(10+20*D593,1)</f>
        <v>#REF!</v>
      </c>
      <c r="E594" s="27" t="s">
        <v>30</v>
      </c>
      <c r="F594"/>
      <c r="G594"/>
    </row>
    <row r="595" spans="1:7">
      <c r="A595" s="13" t="s">
        <v>39</v>
      </c>
      <c r="B595" s="13"/>
      <c r="C595" s="13"/>
      <c r="D595" s="13" t="e">
        <f>LOG(D566/D570)</f>
        <v>#REF!</v>
      </c>
      <c r="F595"/>
      <c r="G595"/>
    </row>
    <row r="596" spans="1:7">
      <c r="A596" s="13" t="s">
        <v>40</v>
      </c>
      <c r="B596" s="13"/>
      <c r="C596" s="13"/>
      <c r="D596" s="20" t="e">
        <f>ROUND(10+10*ABS(D595),1)</f>
        <v>#REF!</v>
      </c>
      <c r="E596" s="21" t="s">
        <v>29</v>
      </c>
      <c r="F596"/>
      <c r="G596"/>
    </row>
    <row r="597" spans="1:7">
      <c r="A597" s="14" t="s">
        <v>41</v>
      </c>
      <c r="D597" s="3" t="e">
        <f>LOG(D570/D574)</f>
        <v>#REF!</v>
      </c>
      <c r="E597" s="3"/>
      <c r="F597"/>
      <c r="G597"/>
    </row>
    <row r="598" spans="1:7">
      <c r="A598" s="14" t="s">
        <v>42</v>
      </c>
      <c r="D598" s="25" t="e">
        <f>ROUND(10+10*ABS(D597),1)</f>
        <v>#REF!</v>
      </c>
      <c r="E598" s="21" t="s">
        <v>29</v>
      </c>
      <c r="F598"/>
      <c r="G598"/>
    </row>
    <row r="601" spans="1:7">
      <c r="A601" s="12" t="s">
        <v>70</v>
      </c>
      <c r="B601" s="12"/>
      <c r="C601" s="12"/>
      <c r="D601" s="3"/>
      <c r="E601" s="3"/>
      <c r="F601"/>
      <c r="G601"/>
    </row>
    <row r="602" spans="1:7">
      <c r="A602" s="17" t="s">
        <v>10</v>
      </c>
      <c r="B602" s="17"/>
      <c r="C602" s="17"/>
      <c r="D602" s="17">
        <v>16</v>
      </c>
      <c r="E602" s="3"/>
      <c r="F602"/>
      <c r="G602"/>
    </row>
    <row r="603" spans="1:7">
      <c r="A603" s="18" t="s">
        <v>52</v>
      </c>
      <c r="B603" s="18"/>
      <c r="C603" s="18"/>
      <c r="D603" s="18">
        <f t="shared" ref="D603:D611" si="14">D566</f>
        <v>484</v>
      </c>
      <c r="E603" s="3"/>
      <c r="F603"/>
      <c r="G603"/>
    </row>
    <row r="604" spans="1:7">
      <c r="A604" s="19" t="s">
        <v>54</v>
      </c>
      <c r="B604" s="19"/>
      <c r="C604" s="19"/>
      <c r="D604" s="19" t="e">
        <f t="shared" si="14"/>
        <v>#REF!</v>
      </c>
      <c r="E604" s="3"/>
      <c r="F604"/>
      <c r="G604"/>
    </row>
    <row r="605" spans="1:7">
      <c r="A605" s="19" t="s">
        <v>55</v>
      </c>
      <c r="B605" s="19"/>
      <c r="C605" s="19"/>
      <c r="D605" s="19" t="e">
        <f t="shared" si="14"/>
        <v>#REF!</v>
      </c>
      <c r="E605" s="3"/>
      <c r="F605"/>
      <c r="G605"/>
    </row>
    <row r="606" spans="1:7">
      <c r="A606" s="19" t="s">
        <v>56</v>
      </c>
      <c r="B606" s="19"/>
      <c r="C606" s="19"/>
      <c r="D606" s="19" t="e">
        <f t="shared" si="14"/>
        <v>#REF!</v>
      </c>
      <c r="E606" s="3"/>
      <c r="F606"/>
      <c r="G606"/>
    </row>
    <row r="607" spans="1:7">
      <c r="A607" s="19" t="s">
        <v>57</v>
      </c>
      <c r="B607" s="19"/>
      <c r="C607" s="19"/>
      <c r="D607" s="19" t="e">
        <f t="shared" si="14"/>
        <v>#REF!</v>
      </c>
      <c r="E607" s="3"/>
      <c r="F607"/>
      <c r="G607"/>
    </row>
    <row r="608" spans="1:7">
      <c r="A608" s="18" t="s">
        <v>58</v>
      </c>
      <c r="B608" s="18"/>
      <c r="C608" s="18"/>
      <c r="D608" s="18">
        <f t="shared" si="14"/>
        <v>219</v>
      </c>
      <c r="E608" s="3"/>
      <c r="F608"/>
      <c r="G608"/>
    </row>
    <row r="609" spans="1:7">
      <c r="A609" s="18" t="s">
        <v>59</v>
      </c>
      <c r="B609" s="18"/>
      <c r="C609" s="18"/>
      <c r="D609" s="18">
        <f t="shared" si="14"/>
        <v>219</v>
      </c>
      <c r="E609" s="3"/>
      <c r="F609"/>
      <c r="G609"/>
    </row>
    <row r="610" spans="1:7">
      <c r="A610" s="18" t="s">
        <v>60</v>
      </c>
      <c r="B610" s="18"/>
      <c r="C610" s="18"/>
      <c r="D610" s="18">
        <f t="shared" si="14"/>
        <v>360</v>
      </c>
      <c r="E610" s="3"/>
      <c r="F610"/>
      <c r="G610"/>
    </row>
    <row r="611" spans="1:7">
      <c r="A611" s="18" t="s">
        <v>61</v>
      </c>
      <c r="B611" s="18"/>
      <c r="C611" s="18"/>
      <c r="D611" s="18">
        <f t="shared" si="14"/>
        <v>360</v>
      </c>
      <c r="E611" s="3"/>
      <c r="F611"/>
      <c r="G611"/>
    </row>
    <row r="612" spans="1:7">
      <c r="A612" s="13" t="s">
        <v>8</v>
      </c>
      <c r="B612" s="13"/>
      <c r="C612" s="13"/>
      <c r="D612" s="13" t="e">
        <f>IF(LOG(D604/AVERAGE(D603,D608))&lt;LOG(3),LOG(3),(LOG(D604/AVERAGE(D603,D608))))</f>
        <v>#REF!</v>
      </c>
      <c r="E612" s="3"/>
      <c r="F612"/>
      <c r="G612"/>
    </row>
    <row r="613" spans="1:7">
      <c r="A613" s="13" t="s">
        <v>9</v>
      </c>
      <c r="B613" s="13"/>
      <c r="C613" s="13"/>
      <c r="D613" s="22" t="e">
        <f>ROUND(3-14.1*D612+5.7*D612^2,1)</f>
        <v>#REF!</v>
      </c>
      <c r="E613" s="23" t="s">
        <v>62</v>
      </c>
      <c r="F613"/>
      <c r="G613"/>
    </row>
    <row r="614" spans="1:7">
      <c r="A614" s="3" t="s">
        <v>11</v>
      </c>
      <c r="B614" s="3"/>
      <c r="C614" s="3"/>
      <c r="D614" s="14" t="e">
        <f>LOG(D603/D604)</f>
        <v>#REF!</v>
      </c>
      <c r="E614" s="3"/>
      <c r="F614"/>
      <c r="G614"/>
    </row>
    <row r="615" spans="1:7">
      <c r="A615" s="3" t="s">
        <v>3</v>
      </c>
      <c r="B615" s="3"/>
      <c r="C615" s="3"/>
      <c r="D615" s="25" t="e">
        <f>ROUND(10+10*ABS(D614),1)</f>
        <v>#REF!</v>
      </c>
      <c r="E615" s="21" t="s">
        <v>29</v>
      </c>
      <c r="F615"/>
      <c r="G615"/>
    </row>
    <row r="616" spans="1:7">
      <c r="A616" s="13" t="s">
        <v>20</v>
      </c>
      <c r="B616" s="13"/>
      <c r="C616" s="13"/>
      <c r="D616" s="13" t="e">
        <f>LOG(D604/D608)</f>
        <v>#REF!</v>
      </c>
      <c r="E616" s="3"/>
      <c r="F616"/>
      <c r="G616"/>
    </row>
    <row r="617" spans="1:7">
      <c r="A617" s="13" t="s">
        <v>4</v>
      </c>
      <c r="B617" s="13"/>
      <c r="C617" s="13"/>
      <c r="D617" s="20" t="e">
        <f>ROUND(10+10*ABS(D616),1)</f>
        <v>#REF!</v>
      </c>
      <c r="E617" s="21" t="s">
        <v>29</v>
      </c>
      <c r="F617"/>
      <c r="G617"/>
    </row>
    <row r="618" spans="1:7">
      <c r="A618" s="3" t="s">
        <v>25</v>
      </c>
      <c r="B618" s="3"/>
      <c r="C618" s="3"/>
      <c r="D618" s="3" t="e">
        <f>IF(LOG(D605/AVERAGE(D603,D609))&lt;LOG(3),LOG(3),LOG(D605/AVERAGE(D603,D609)))</f>
        <v>#REF!</v>
      </c>
      <c r="E618" s="3"/>
      <c r="F618"/>
      <c r="G618"/>
    </row>
    <row r="619" spans="1:7">
      <c r="A619" s="3" t="s">
        <v>22</v>
      </c>
      <c r="B619" s="3"/>
      <c r="C619" s="3"/>
      <c r="D619" s="24" t="e">
        <f>ROUND(3-14.1*D618+5.7*D618^2,1)</f>
        <v>#REF!</v>
      </c>
      <c r="E619" s="23" t="s">
        <v>62</v>
      </c>
      <c r="F619"/>
      <c r="G619"/>
    </row>
    <row r="620" spans="1:7">
      <c r="A620" s="13" t="s">
        <v>21</v>
      </c>
      <c r="B620" s="13"/>
      <c r="C620" s="13"/>
      <c r="D620" s="13" t="e">
        <f>LOG(D603/D605)</f>
        <v>#REF!</v>
      </c>
      <c r="E620" s="3"/>
      <c r="F620"/>
      <c r="G620"/>
    </row>
    <row r="621" spans="1:7">
      <c r="A621" s="13" t="s">
        <v>26</v>
      </c>
      <c r="B621" s="13"/>
      <c r="C621" s="13"/>
      <c r="D621" s="20" t="e">
        <f>ROUND(10+10*ABS(D620),1)</f>
        <v>#REF!</v>
      </c>
      <c r="E621" s="21" t="s">
        <v>29</v>
      </c>
      <c r="F621"/>
      <c r="G621"/>
    </row>
    <row r="622" spans="1:7">
      <c r="A622" s="14" t="s">
        <v>27</v>
      </c>
      <c r="D622" s="3" t="e">
        <f>LOG(D605/D609)</f>
        <v>#REF!</v>
      </c>
      <c r="E622" s="3"/>
      <c r="F622"/>
      <c r="G622"/>
    </row>
    <row r="623" spans="1:7">
      <c r="A623" s="14" t="s">
        <v>28</v>
      </c>
      <c r="D623" s="25" t="e">
        <f>ROUND(10+10*ABS(D622),1)</f>
        <v>#REF!</v>
      </c>
      <c r="E623" s="21" t="s">
        <v>29</v>
      </c>
      <c r="F623"/>
      <c r="G623"/>
    </row>
    <row r="624" spans="1:7">
      <c r="A624" s="13" t="s">
        <v>31</v>
      </c>
      <c r="B624" s="13"/>
      <c r="C624" s="13"/>
      <c r="D624" s="13" t="e">
        <f>IF(LOG(D606/AVERAGE(D603,D610))&lt;LOG(3),LOG(3),LOG(D606/AVERAGE(D603,D610)))</f>
        <v>#REF!</v>
      </c>
      <c r="E624" s="3"/>
      <c r="F624"/>
      <c r="G624"/>
    </row>
    <row r="625" spans="1:7">
      <c r="A625" s="13" t="s">
        <v>32</v>
      </c>
      <c r="B625" s="13"/>
      <c r="C625" s="13"/>
      <c r="D625" s="22" t="e">
        <f>ROUND(3-14.1*D624+5.7*D624^2,1)</f>
        <v>#REF!</v>
      </c>
      <c r="E625" s="23" t="s">
        <v>62</v>
      </c>
      <c r="F625"/>
      <c r="G625"/>
    </row>
    <row r="626" spans="1:7">
      <c r="A626" s="14" t="s">
        <v>33</v>
      </c>
      <c r="D626" s="3" t="e">
        <f>LOG(D603/D606)</f>
        <v>#REF!</v>
      </c>
      <c r="F626"/>
      <c r="G626"/>
    </row>
    <row r="627" spans="1:7">
      <c r="A627" s="14" t="s">
        <v>34</v>
      </c>
      <c r="D627" s="25" t="e">
        <f>ROUND(10+10*ABS(D626),1)</f>
        <v>#REF!</v>
      </c>
      <c r="E627" s="21" t="s">
        <v>29</v>
      </c>
      <c r="F627"/>
      <c r="G627"/>
    </row>
    <row r="628" spans="1:7">
      <c r="A628" s="13" t="s">
        <v>35</v>
      </c>
      <c r="B628" s="13"/>
      <c r="C628" s="13"/>
      <c r="D628" s="13" t="e">
        <f>LOG(D606/D610)</f>
        <v>#REF!</v>
      </c>
      <c r="E628" s="3"/>
      <c r="F628"/>
      <c r="G628"/>
    </row>
    <row r="629" spans="1:7">
      <c r="A629" s="13" t="s">
        <v>36</v>
      </c>
      <c r="B629" s="13"/>
      <c r="C629" s="13"/>
      <c r="D629" s="20" t="e">
        <f>ROUND(10+10*ABS(D628),1)</f>
        <v>#REF!</v>
      </c>
      <c r="E629" s="21" t="s">
        <v>29</v>
      </c>
      <c r="F629"/>
      <c r="G629"/>
    </row>
    <row r="630" spans="1:7">
      <c r="A630" s="14" t="s">
        <v>37</v>
      </c>
      <c r="D630" s="3" t="e">
        <f>IF(LOG(D607/AVERAGE(D603,D611))&lt;LOG(3),LOG(3),LOG(D607/AVERAGE(D603,D611)))</f>
        <v>#REF!</v>
      </c>
      <c r="E630" s="3"/>
      <c r="F630"/>
      <c r="G630"/>
    </row>
    <row r="631" spans="1:7">
      <c r="A631" s="14" t="s">
        <v>38</v>
      </c>
      <c r="D631" s="24" t="e">
        <f>ROUND(3-14.1*D630+5.7*D630^2,1)</f>
        <v>#REF!</v>
      </c>
      <c r="E631" s="23" t="s">
        <v>62</v>
      </c>
      <c r="F631"/>
      <c r="G631"/>
    </row>
    <row r="632" spans="1:7">
      <c r="A632" s="13" t="s">
        <v>39</v>
      </c>
      <c r="B632" s="13"/>
      <c r="C632" s="13"/>
      <c r="D632" s="13" t="e">
        <f>LOG(D603/D607)</f>
        <v>#REF!</v>
      </c>
      <c r="F632"/>
      <c r="G632"/>
    </row>
    <row r="633" spans="1:7">
      <c r="A633" s="13" t="s">
        <v>40</v>
      </c>
      <c r="B633" s="13"/>
      <c r="C633" s="13"/>
      <c r="D633" s="20" t="e">
        <f>ROUND(10+10*ABS(D632),1)</f>
        <v>#REF!</v>
      </c>
      <c r="E633" s="21" t="s">
        <v>29</v>
      </c>
      <c r="F633"/>
      <c r="G633"/>
    </row>
    <row r="634" spans="1:7">
      <c r="A634" s="14" t="s">
        <v>41</v>
      </c>
      <c r="D634" s="3" t="e">
        <f>LOG(D607/D611)</f>
        <v>#REF!</v>
      </c>
      <c r="E634" s="3"/>
      <c r="F634"/>
      <c r="G634"/>
    </row>
    <row r="635" spans="1:7">
      <c r="A635" s="14" t="s">
        <v>42</v>
      </c>
      <c r="D635" s="25" t="e">
        <f>ROUND(10+10*ABS(D634),1)</f>
        <v>#REF!</v>
      </c>
      <c r="E635" s="21" t="s">
        <v>29</v>
      </c>
      <c r="F635"/>
      <c r="G63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0A47-00FF-4F6C-9EED-B9931E14C6A4}">
  <dimension ref="A1:P634"/>
  <sheetViews>
    <sheetView topLeftCell="A22" workbookViewId="0">
      <selection activeCell="D41" sqref="D41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/>
    </row>
    <row r="2" spans="1:16">
      <c r="A2" s="2" t="s">
        <v>2</v>
      </c>
      <c r="B2" s="2"/>
      <c r="C2" s="2"/>
      <c r="D2" s="2">
        <f>20*3</f>
        <v>60</v>
      </c>
      <c r="E2" s="2"/>
      <c r="F2"/>
      <c r="G2"/>
    </row>
    <row r="3" spans="1:16">
      <c r="A3" s="1" t="s">
        <v>74</v>
      </c>
      <c r="B3" s="1"/>
      <c r="C3" s="1"/>
      <c r="D3" s="5">
        <v>20</v>
      </c>
      <c r="E3" s="8"/>
      <c r="F3"/>
      <c r="G3" s="3">
        <v>1</v>
      </c>
      <c r="I3">
        <v>2</v>
      </c>
      <c r="K3">
        <v>3</v>
      </c>
      <c r="M3">
        <v>4</v>
      </c>
      <c r="O3">
        <v>5</v>
      </c>
    </row>
    <row r="4" spans="1:16">
      <c r="A4" s="5" t="s">
        <v>78</v>
      </c>
      <c r="B4" s="5"/>
      <c r="C4" s="5"/>
      <c r="D4" s="10">
        <v>70</v>
      </c>
      <c r="E4" s="8"/>
      <c r="F4"/>
      <c r="G4"/>
    </row>
    <row r="5" spans="1:16">
      <c r="A5" s="2" t="s">
        <v>82</v>
      </c>
      <c r="B5" s="2"/>
      <c r="C5" s="2"/>
      <c r="D5" s="9">
        <v>58.7</v>
      </c>
      <c r="E5" s="9"/>
      <c r="F5"/>
      <c r="G5"/>
    </row>
    <row r="6" spans="1:16">
      <c r="A6" s="6" t="s">
        <v>80</v>
      </c>
      <c r="B6" s="6"/>
      <c r="C6" s="6"/>
      <c r="D6" s="9">
        <v>0</v>
      </c>
      <c r="E6" s="9"/>
      <c r="F6"/>
      <c r="G6"/>
    </row>
    <row r="7" spans="1:16">
      <c r="A7" s="9" t="s">
        <v>53</v>
      </c>
      <c r="B7" s="9"/>
      <c r="C7" s="9"/>
      <c r="D7" s="9">
        <v>484</v>
      </c>
      <c r="E7" s="9"/>
      <c r="F7"/>
      <c r="G7"/>
    </row>
    <row r="8" spans="1:16">
      <c r="A8" s="5" t="s">
        <v>12</v>
      </c>
      <c r="B8" s="5"/>
      <c r="C8" s="5"/>
      <c r="D8" s="10">
        <v>45.8</v>
      </c>
      <c r="E8" s="10"/>
      <c r="F8"/>
      <c r="G8"/>
    </row>
    <row r="9" spans="1:16">
      <c r="A9" s="10" t="s">
        <v>13</v>
      </c>
      <c r="B9" s="10"/>
      <c r="C9" s="10"/>
      <c r="D9" s="10">
        <v>219</v>
      </c>
      <c r="E9" s="10"/>
      <c r="F9"/>
      <c r="G9"/>
    </row>
    <row r="10" spans="1:16">
      <c r="A10" s="2" t="s">
        <v>18</v>
      </c>
      <c r="B10" s="2"/>
      <c r="C10" s="2"/>
      <c r="D10" s="9">
        <v>45.8</v>
      </c>
      <c r="E10" s="9"/>
      <c r="F10"/>
      <c r="G10">
        <v>6</v>
      </c>
      <c r="J10">
        <v>7</v>
      </c>
      <c r="L10">
        <v>8</v>
      </c>
      <c r="N10">
        <v>9</v>
      </c>
      <c r="P10">
        <v>10</v>
      </c>
    </row>
    <row r="11" spans="1:16">
      <c r="A11" s="9" t="s">
        <v>14</v>
      </c>
      <c r="B11" s="9"/>
      <c r="C11" s="9"/>
      <c r="D11" s="9">
        <v>219</v>
      </c>
      <c r="E11" s="9"/>
      <c r="F11"/>
      <c r="G11"/>
    </row>
    <row r="12" spans="1:16">
      <c r="A12" s="5" t="s">
        <v>17</v>
      </c>
      <c r="B12" s="5"/>
      <c r="C12" s="5"/>
      <c r="D12" s="10">
        <v>53.9</v>
      </c>
      <c r="E12" s="10"/>
      <c r="F12"/>
      <c r="G12"/>
    </row>
    <row r="13" spans="1:16">
      <c r="A13" s="10" t="s">
        <v>15</v>
      </c>
      <c r="B13" s="10"/>
      <c r="C13" s="10"/>
      <c r="D13" s="10">
        <v>360</v>
      </c>
      <c r="E13" s="10"/>
      <c r="F13"/>
      <c r="G13"/>
    </row>
    <row r="14" spans="1:16">
      <c r="A14" s="2" t="s">
        <v>16</v>
      </c>
      <c r="B14" s="2"/>
      <c r="C14" s="2"/>
      <c r="D14" s="9">
        <v>53.9</v>
      </c>
      <c r="E14" s="9"/>
      <c r="F14"/>
      <c r="G14"/>
    </row>
    <row r="15" spans="1:16">
      <c r="A15" s="9" t="s">
        <v>19</v>
      </c>
      <c r="B15" s="9"/>
      <c r="C15" s="9"/>
      <c r="D15" s="9">
        <v>360</v>
      </c>
      <c r="E15" s="9"/>
      <c r="F15"/>
      <c r="G15"/>
    </row>
    <row r="16" spans="1:16">
      <c r="A16" s="8" t="s">
        <v>86</v>
      </c>
      <c r="B16" s="8"/>
      <c r="C16" s="8"/>
      <c r="D16" s="8">
        <v>4</v>
      </c>
      <c r="E16" s="8"/>
      <c r="F16"/>
      <c r="G16"/>
    </row>
    <row r="17" spans="1:15">
      <c r="A17" s="9" t="s">
        <v>87</v>
      </c>
      <c r="B17" s="9"/>
      <c r="C17" s="9"/>
      <c r="D17" s="9">
        <v>5</v>
      </c>
      <c r="E17" s="9"/>
      <c r="F17"/>
      <c r="G17">
        <v>11</v>
      </c>
      <c r="J17">
        <v>12</v>
      </c>
      <c r="M17">
        <v>13</v>
      </c>
      <c r="O17">
        <v>14</v>
      </c>
    </row>
    <row r="18" spans="1:15">
      <c r="A18" s="8" t="s">
        <v>88</v>
      </c>
      <c r="B18" s="8"/>
      <c r="C18" s="8"/>
      <c r="D18" s="8">
        <v>4</v>
      </c>
      <c r="E18" s="8"/>
      <c r="F18"/>
      <c r="G18"/>
    </row>
    <row r="19" spans="1:15">
      <c r="A19" s="9" t="s">
        <v>89</v>
      </c>
      <c r="B19" s="9"/>
      <c r="C19" s="9"/>
      <c r="D19" s="9">
        <v>5</v>
      </c>
      <c r="E19" s="9"/>
      <c r="F19"/>
      <c r="G19"/>
    </row>
    <row r="20" spans="1:15">
      <c r="A20" s="8" t="s">
        <v>92</v>
      </c>
      <c r="B20" s="8"/>
      <c r="C20" s="8"/>
      <c r="D20" s="8">
        <v>2</v>
      </c>
      <c r="E20" s="8"/>
      <c r="F20"/>
      <c r="G20"/>
    </row>
    <row r="21" spans="1:15">
      <c r="A21" s="8" t="s">
        <v>24</v>
      </c>
      <c r="B21" s="11">
        <f>D20</f>
        <v>2</v>
      </c>
      <c r="C21" s="11">
        <v>0</v>
      </c>
      <c r="D21" s="11">
        <f ca="1">OFFSET($D$57,37*(B21-1)+C21,0)</f>
        <v>6.4</v>
      </c>
      <c r="E21" s="8"/>
      <c r="F21"/>
      <c r="G21"/>
    </row>
    <row r="22" spans="1:15">
      <c r="A22" s="9" t="s">
        <v>91</v>
      </c>
      <c r="B22" s="9"/>
      <c r="C22" s="9"/>
      <c r="D22" s="9">
        <v>2</v>
      </c>
      <c r="E22" s="9"/>
      <c r="F22"/>
      <c r="G22"/>
    </row>
    <row r="23" spans="1:15">
      <c r="A23" s="9" t="s">
        <v>23</v>
      </c>
      <c r="B23" s="11">
        <f>D22</f>
        <v>2</v>
      </c>
      <c r="C23" s="11">
        <v>6</v>
      </c>
      <c r="D23" s="11">
        <f ca="1">OFFSET($D$57,37*(B23-1)+C23,0)</f>
        <v>6.4</v>
      </c>
      <c r="E23" s="9"/>
      <c r="F23"/>
      <c r="G23"/>
    </row>
    <row r="24" spans="1:15">
      <c r="A24" s="8" t="s">
        <v>90</v>
      </c>
      <c r="B24" s="8"/>
      <c r="C24" s="8"/>
      <c r="D24" s="8">
        <v>1</v>
      </c>
      <c r="E24" s="8"/>
      <c r="F24"/>
      <c r="G24">
        <v>15</v>
      </c>
      <c r="I24">
        <v>16</v>
      </c>
    </row>
    <row r="25" spans="1:15">
      <c r="A25" s="10" t="s">
        <v>43</v>
      </c>
      <c r="B25" s="11">
        <f>D24</f>
        <v>1</v>
      </c>
      <c r="C25" s="11">
        <v>12</v>
      </c>
      <c r="D25" s="11">
        <f ca="1">OFFSET($D$57,37*(B25-1)+C25,0)</f>
        <v>8.8000000000000007</v>
      </c>
      <c r="E25" s="8"/>
      <c r="F25"/>
      <c r="G25"/>
    </row>
    <row r="26" spans="1:15">
      <c r="A26" s="9" t="s">
        <v>93</v>
      </c>
      <c r="B26" s="9"/>
      <c r="C26" s="9"/>
      <c r="D26" s="9">
        <v>1</v>
      </c>
      <c r="E26" s="9"/>
      <c r="F26"/>
      <c r="G26"/>
    </row>
    <row r="27" spans="1:15">
      <c r="A27" s="9" t="s">
        <v>44</v>
      </c>
      <c r="B27" s="11">
        <f>D26</f>
        <v>1</v>
      </c>
      <c r="C27" s="11">
        <v>18</v>
      </c>
      <c r="D27" s="11">
        <f ca="1">OFFSET($D$57,37*(B27-1)+C27,0)</f>
        <v>8.8000000000000007</v>
      </c>
      <c r="E27" s="9"/>
      <c r="F27"/>
      <c r="G27"/>
    </row>
    <row r="28" spans="1:15">
      <c r="A28" s="10" t="s">
        <v>45</v>
      </c>
      <c r="B28" s="10"/>
      <c r="C28" s="10"/>
      <c r="D28" s="11">
        <f ca="1">ROUND((D4+(D5-D8)/2)-D21-10*LOG(D3/D16),1)</f>
        <v>63.1</v>
      </c>
      <c r="E28" s="10"/>
      <c r="F28"/>
      <c r="G28"/>
    </row>
    <row r="29" spans="1:15">
      <c r="A29" s="30" t="s">
        <v>68</v>
      </c>
      <c r="B29" s="10"/>
      <c r="C29" s="10"/>
      <c r="D29" s="11">
        <f ca="1">IF(D6-(D4-D28)/2&lt;0,0,D6-(D4-D28)/2)</f>
        <v>0</v>
      </c>
      <c r="E29" s="10"/>
      <c r="F29">
        <f ca="1">D28-D29</f>
        <v>63.1</v>
      </c>
      <c r="G29"/>
    </row>
    <row r="30" spans="1:15">
      <c r="A30" s="9" t="s">
        <v>46</v>
      </c>
      <c r="B30" s="9"/>
      <c r="C30" s="9"/>
      <c r="D30" s="11">
        <f ca="1">ROUND((D4+(D5-D10)/2)-D23-10*LOG(D3/D17),1)</f>
        <v>64</v>
      </c>
      <c r="E30" s="9"/>
      <c r="F30"/>
      <c r="G30"/>
    </row>
    <row r="31" spans="1:15">
      <c r="A31" s="31" t="s">
        <v>71</v>
      </c>
      <c r="B31" s="9"/>
      <c r="C31" s="9"/>
      <c r="D31" s="11">
        <f ca="1">IF(D6-(D4-D30)/2&lt;0,0,D6-(D4-D30)/2)</f>
        <v>0</v>
      </c>
      <c r="E31" s="9"/>
      <c r="F31">
        <f ca="1">D30-D31</f>
        <v>64</v>
      </c>
      <c r="G31"/>
    </row>
    <row r="32" spans="1:15">
      <c r="A32" s="10" t="s">
        <v>47</v>
      </c>
      <c r="B32" s="10"/>
      <c r="C32" s="10"/>
      <c r="D32" s="11">
        <f ca="1">ROUND((D4+(D5-D12)/2)-D25-10*LOG(D3/D18),1)</f>
        <v>56.6</v>
      </c>
      <c r="E32" s="10"/>
      <c r="F32"/>
      <c r="G32"/>
    </row>
    <row r="33" spans="1:7">
      <c r="A33" s="30" t="s">
        <v>72</v>
      </c>
      <c r="B33" s="10"/>
      <c r="C33" s="10"/>
      <c r="D33" s="11">
        <f ca="1">IF(D6-(D4-D32)/2&lt;0,0,D6-(D4-D32)/2)</f>
        <v>0</v>
      </c>
      <c r="E33" s="10"/>
      <c r="F33">
        <f ca="1">D32-D33</f>
        <v>56.6</v>
      </c>
      <c r="G33"/>
    </row>
    <row r="34" spans="1:7">
      <c r="A34" s="9" t="s">
        <v>48</v>
      </c>
      <c r="B34" s="9"/>
      <c r="C34" s="9"/>
      <c r="D34" s="11">
        <f ca="1">ROUND((D4+(D5-D14)/2)-D27-10*LOG(D3/D19),1)</f>
        <v>57.6</v>
      </c>
      <c r="E34" s="9"/>
      <c r="F34"/>
      <c r="G34"/>
    </row>
    <row r="35" spans="1:7">
      <c r="A35" s="31" t="s">
        <v>73</v>
      </c>
      <c r="B35" s="9"/>
      <c r="C35" s="9"/>
      <c r="D35" s="11">
        <f ca="1">IF(D6-(D4-D34)/2&lt;0,0,D6-(D4-D34)/2)</f>
        <v>0</v>
      </c>
      <c r="E35" s="9"/>
      <c r="F35">
        <f ca="1">D34-D35</f>
        <v>57.6</v>
      </c>
      <c r="G35"/>
    </row>
    <row r="36" spans="1:7">
      <c r="A36" s="32" t="s">
        <v>49</v>
      </c>
      <c r="B36" s="32"/>
      <c r="C36" s="32"/>
      <c r="D36" s="9">
        <v>0.5</v>
      </c>
      <c r="E36" s="32"/>
      <c r="F36"/>
      <c r="G36"/>
    </row>
    <row r="37" spans="1:7">
      <c r="A37" s="33" t="s">
        <v>77</v>
      </c>
      <c r="B37" s="33"/>
      <c r="C37" s="33"/>
      <c r="D37" s="4">
        <f>IF(D36=0.5,10,0.16*D2/D36)</f>
        <v>10</v>
      </c>
      <c r="E37" s="33"/>
      <c r="F37"/>
      <c r="G37"/>
    </row>
    <row r="38" spans="1:7">
      <c r="A38" s="10" t="s">
        <v>97</v>
      </c>
      <c r="B38" s="10"/>
      <c r="C38" s="10"/>
      <c r="D38" s="11">
        <f ca="1">ROUND(10*LOG(10^((D28-D29)/10)+10^((D30-D31)/10)+10^((D32-D33)/10)+10^((D34-D35)/10)),1)</f>
        <v>67.5</v>
      </c>
      <c r="E38" s="10"/>
      <c r="F38"/>
      <c r="G38"/>
    </row>
    <row r="39" spans="1:7">
      <c r="A39" s="10" t="s">
        <v>98</v>
      </c>
      <c r="B39" s="10"/>
      <c r="C39" s="10"/>
      <c r="D39" s="11">
        <f ca="1">ROUND(10*LOG(10^(('Lado-LadoAuxiliarBaixoCima1'!D19)/10)+10^(('Lado-LadoAuxiliarBaixoCima2'!D19)/10)+10^(('Lado-LadoAuxiliarBaixoCima3'!D19)/10)+10^(('Lado-LadoAuxiliarBaixoCima4'!D19)/10)),1)</f>
        <v>48</v>
      </c>
      <c r="E39" s="10"/>
      <c r="F39"/>
      <c r="G39"/>
    </row>
    <row r="40" spans="1:7">
      <c r="A40" s="9" t="s">
        <v>66</v>
      </c>
      <c r="B40" s="9"/>
      <c r="C40" s="9"/>
      <c r="D40" s="11">
        <f ca="1">D38-(D4-D6)</f>
        <v>-2.5</v>
      </c>
      <c r="E40" s="9"/>
      <c r="F40"/>
      <c r="G40"/>
    </row>
    <row r="41" spans="1:7">
      <c r="A41" s="10" t="s">
        <v>100</v>
      </c>
      <c r="B41" s="10"/>
      <c r="C41" s="10"/>
      <c r="D41" s="16">
        <f ca="1">ROUND(D38-10*LOG(0.16*D2/(D36*D37)),0)</f>
        <v>65</v>
      </c>
      <c r="E41" s="10"/>
      <c r="F41"/>
      <c r="G41"/>
    </row>
    <row r="42" spans="1:7">
      <c r="A42" s="9" t="s">
        <v>101</v>
      </c>
      <c r="B42" s="9"/>
      <c r="C42" s="9"/>
      <c r="D42" s="16">
        <f ca="1">ROUND(D39-10*LOG(0.16*D2/(D36*D37)),0)</f>
        <v>45</v>
      </c>
      <c r="E42" s="9"/>
      <c r="F42"/>
      <c r="G42"/>
    </row>
    <row r="43" spans="1:7">
      <c r="A43" s="15"/>
      <c r="B43" s="15"/>
      <c r="C43" s="15"/>
      <c r="D43" s="15"/>
      <c r="E43" s="15"/>
      <c r="F43"/>
      <c r="G43"/>
    </row>
    <row r="44" spans="1:7">
      <c r="A44" s="3"/>
      <c r="B44" s="3"/>
      <c r="C44" s="3"/>
      <c r="D44" s="3"/>
      <c r="E44" s="3"/>
      <c r="F44"/>
      <c r="G44"/>
    </row>
    <row r="45" spans="1:7">
      <c r="A45" s="12" t="s">
        <v>7</v>
      </c>
      <c r="B45" s="12"/>
      <c r="C45" s="12"/>
      <c r="D45" s="3"/>
      <c r="E45" s="3"/>
      <c r="F45"/>
      <c r="G45"/>
    </row>
    <row r="46" spans="1:7">
      <c r="A46" s="17" t="s">
        <v>10</v>
      </c>
      <c r="B46" s="17"/>
      <c r="C46" s="17"/>
      <c r="D46" s="17">
        <v>1</v>
      </c>
      <c r="E46" s="3"/>
      <c r="F46"/>
      <c r="G46"/>
    </row>
    <row r="47" spans="1:7">
      <c r="A47" s="18" t="s">
        <v>52</v>
      </c>
      <c r="B47" s="18"/>
      <c r="C47" s="18"/>
      <c r="D47" s="18">
        <f>D7</f>
        <v>484</v>
      </c>
      <c r="E47" s="3"/>
      <c r="F47"/>
      <c r="G47"/>
    </row>
    <row r="48" spans="1:7">
      <c r="A48" s="19" t="s">
        <v>54</v>
      </c>
      <c r="B48" s="19"/>
      <c r="C48" s="19"/>
      <c r="D48" s="19" t="e">
        <f>#REF!</f>
        <v>#REF!</v>
      </c>
      <c r="E48" s="3"/>
      <c r="F48"/>
      <c r="G48"/>
    </row>
    <row r="49" spans="1:7">
      <c r="A49" s="19" t="s">
        <v>55</v>
      </c>
      <c r="B49" s="19"/>
      <c r="C49" s="19"/>
      <c r="D49" s="19" t="e">
        <f>#REF!</f>
        <v>#REF!</v>
      </c>
      <c r="E49" s="3"/>
      <c r="F49"/>
      <c r="G49"/>
    </row>
    <row r="50" spans="1:7">
      <c r="A50" s="19" t="s">
        <v>56</v>
      </c>
      <c r="B50" s="19"/>
      <c r="C50" s="19"/>
      <c r="D50" s="19" t="e">
        <f>#REF!</f>
        <v>#REF!</v>
      </c>
      <c r="E50" s="3"/>
      <c r="F50"/>
      <c r="G50"/>
    </row>
    <row r="51" spans="1:7">
      <c r="A51" s="19" t="s">
        <v>57</v>
      </c>
      <c r="B51" s="19"/>
      <c r="C51" s="19"/>
      <c r="D51" s="19" t="e">
        <f>#REF!</f>
        <v>#REF!</v>
      </c>
      <c r="E51" s="3"/>
      <c r="F51"/>
      <c r="G51"/>
    </row>
    <row r="52" spans="1:7">
      <c r="A52" s="18" t="s">
        <v>58</v>
      </c>
      <c r="B52" s="18"/>
      <c r="C52" s="18"/>
      <c r="D52" s="18">
        <f>D9</f>
        <v>219</v>
      </c>
      <c r="E52" s="3"/>
      <c r="F52"/>
      <c r="G52"/>
    </row>
    <row r="53" spans="1:7">
      <c r="A53" s="18" t="s">
        <v>59</v>
      </c>
      <c r="B53" s="18"/>
      <c r="C53" s="18"/>
      <c r="D53" s="18">
        <f>D11</f>
        <v>219</v>
      </c>
      <c r="E53" s="3"/>
      <c r="F53"/>
      <c r="G53"/>
    </row>
    <row r="54" spans="1:7">
      <c r="A54" s="18" t="s">
        <v>60</v>
      </c>
      <c r="B54" s="18"/>
      <c r="C54" s="18"/>
      <c r="D54" s="18">
        <f>D13</f>
        <v>360</v>
      </c>
      <c r="E54" s="3"/>
      <c r="F54"/>
      <c r="G54"/>
    </row>
    <row r="55" spans="1:7">
      <c r="A55" s="18" t="s">
        <v>61</v>
      </c>
      <c r="B55" s="18"/>
      <c r="C55" s="18"/>
      <c r="D55" s="18">
        <f>D15</f>
        <v>360</v>
      </c>
      <c r="E55" s="3"/>
      <c r="F55"/>
      <c r="G55"/>
    </row>
    <row r="56" spans="1:7">
      <c r="A56" s="13" t="s">
        <v>8</v>
      </c>
      <c r="B56" s="13"/>
      <c r="C56" s="13"/>
      <c r="D56" s="13">
        <f>LOG(D47/D52)</f>
        <v>0.34440124680429413</v>
      </c>
      <c r="E56" s="3"/>
      <c r="F56"/>
      <c r="G56"/>
    </row>
    <row r="57" spans="1:7">
      <c r="A57" s="13" t="s">
        <v>9</v>
      </c>
      <c r="B57" s="13"/>
      <c r="C57" s="13"/>
      <c r="D57" s="20">
        <f>ROUND(8.7+5.7*D56^2,1)</f>
        <v>9.4</v>
      </c>
      <c r="E57" s="21" t="s">
        <v>29</v>
      </c>
      <c r="F57"/>
      <c r="G57"/>
    </row>
    <row r="58" spans="1:7">
      <c r="A58" s="3" t="s">
        <v>11</v>
      </c>
      <c r="B58" s="3"/>
      <c r="C58" s="3"/>
      <c r="D58" s="3" t="e">
        <f>LOG(D47/D48)</f>
        <v>#REF!</v>
      </c>
      <c r="E58" s="3"/>
      <c r="F58"/>
      <c r="G58"/>
    </row>
    <row r="59" spans="1:7">
      <c r="A59" s="3" t="s">
        <v>3</v>
      </c>
      <c r="B59" s="3"/>
      <c r="C59" s="3"/>
      <c r="D59" s="21" t="e">
        <f>ROUND(8.7+5.7*D58^2,1)</f>
        <v>#REF!</v>
      </c>
      <c r="E59" s="21" t="s">
        <v>29</v>
      </c>
      <c r="F59"/>
      <c r="G59"/>
    </row>
    <row r="60" spans="1:7">
      <c r="A60" s="13" t="s">
        <v>20</v>
      </c>
      <c r="B60" s="13"/>
      <c r="C60" s="13"/>
      <c r="D60" s="13" t="e">
        <f>LOG(D47/(AVERAGE(D48,D52)))</f>
        <v>#REF!</v>
      </c>
      <c r="E60" s="3"/>
      <c r="F60"/>
      <c r="G60"/>
    </row>
    <row r="61" spans="1:7">
      <c r="A61" s="13" t="s">
        <v>4</v>
      </c>
      <c r="B61" s="13"/>
      <c r="C61" s="13"/>
      <c r="D61" s="22" t="e">
        <f>ROUND(8.7+17.1*D60+5.7*D60^2,1)</f>
        <v>#REF!</v>
      </c>
      <c r="E61" s="23" t="s">
        <v>30</v>
      </c>
      <c r="F61"/>
      <c r="G61"/>
    </row>
    <row r="62" spans="1:7">
      <c r="A62" s="3" t="s">
        <v>25</v>
      </c>
      <c r="B62" s="3"/>
      <c r="C62" s="3"/>
      <c r="D62" s="3">
        <f>LOG(D47/D53)</f>
        <v>0.34440124680429413</v>
      </c>
      <c r="E62" s="3"/>
      <c r="F62"/>
      <c r="G62"/>
    </row>
    <row r="63" spans="1:7">
      <c r="A63" s="3" t="s">
        <v>22</v>
      </c>
      <c r="B63" s="3"/>
      <c r="C63" s="3"/>
      <c r="D63" s="21">
        <f>ROUND(8.7+5.7*D62^2,1)</f>
        <v>9.4</v>
      </c>
      <c r="E63" s="21" t="s">
        <v>29</v>
      </c>
      <c r="F63"/>
      <c r="G63"/>
    </row>
    <row r="64" spans="1:7">
      <c r="A64" s="13" t="s">
        <v>21</v>
      </c>
      <c r="B64" s="13"/>
      <c r="C64" s="13"/>
      <c r="D64" s="13" t="e">
        <f>LOG(D47/D49)</f>
        <v>#REF!</v>
      </c>
      <c r="E64" s="3"/>
      <c r="F64"/>
      <c r="G64"/>
    </row>
    <row r="65" spans="1:7">
      <c r="A65" s="13" t="s">
        <v>26</v>
      </c>
      <c r="B65" s="13"/>
      <c r="C65" s="13"/>
      <c r="D65" s="20" t="e">
        <f>ROUND(8.7+5.7*D64^2,1)</f>
        <v>#REF!</v>
      </c>
      <c r="E65" s="21" t="s">
        <v>29</v>
      </c>
      <c r="F65"/>
      <c r="G65"/>
    </row>
    <row r="66" spans="1:7">
      <c r="A66" s="14" t="s">
        <v>27</v>
      </c>
      <c r="D66" s="14" t="e">
        <f>LOG(D47/(AVERAGE(D49,D53)))</f>
        <v>#REF!</v>
      </c>
      <c r="E66" s="3"/>
      <c r="F66"/>
      <c r="G66"/>
    </row>
    <row r="67" spans="1:7">
      <c r="A67" s="14" t="s">
        <v>28</v>
      </c>
      <c r="D67" s="24" t="e">
        <f>ROUND(8.7+17.1*D66+5.7*D66^2,1)</f>
        <v>#REF!</v>
      </c>
      <c r="E67" s="23" t="s">
        <v>30</v>
      </c>
      <c r="F67"/>
      <c r="G67"/>
    </row>
    <row r="68" spans="1:7">
      <c r="A68" s="13" t="s">
        <v>31</v>
      </c>
      <c r="B68" s="13"/>
      <c r="C68" s="13"/>
      <c r="D68" s="13">
        <f>LOG(D47/D54)</f>
        <v>0.12854286087712524</v>
      </c>
      <c r="E68" s="3"/>
      <c r="F68"/>
      <c r="G68"/>
    </row>
    <row r="69" spans="1:7">
      <c r="A69" s="13" t="s">
        <v>32</v>
      </c>
      <c r="B69" s="13"/>
      <c r="C69" s="13"/>
      <c r="D69" s="20">
        <f>ROUND(8.7+5.7*D68^2,1)</f>
        <v>8.8000000000000007</v>
      </c>
      <c r="E69" s="21" t="s">
        <v>29</v>
      </c>
      <c r="F69"/>
      <c r="G69"/>
    </row>
    <row r="70" spans="1:7">
      <c r="A70" s="14" t="s">
        <v>33</v>
      </c>
      <c r="D70" s="14" t="e">
        <f>LOG(D47/D50)</f>
        <v>#REF!</v>
      </c>
      <c r="F70"/>
      <c r="G70"/>
    </row>
    <row r="71" spans="1:7">
      <c r="A71" s="14" t="s">
        <v>34</v>
      </c>
      <c r="D71" s="21" t="e">
        <f>ROUND(8.7+5.7*D70^2,1)</f>
        <v>#REF!</v>
      </c>
      <c r="E71" s="25" t="s">
        <v>29</v>
      </c>
      <c r="F71"/>
      <c r="G71"/>
    </row>
    <row r="72" spans="1:7">
      <c r="A72" s="13" t="s">
        <v>35</v>
      </c>
      <c r="B72" s="13"/>
      <c r="C72" s="13"/>
      <c r="D72" s="13" t="e">
        <f>LOG(D47/(AVERAGE(D50,D54)))</f>
        <v>#REF!</v>
      </c>
      <c r="E72" s="3"/>
      <c r="F72"/>
      <c r="G72"/>
    </row>
    <row r="73" spans="1:7">
      <c r="A73" s="13" t="s">
        <v>36</v>
      </c>
      <c r="B73" s="13"/>
      <c r="C73" s="13"/>
      <c r="D73" s="22" t="e">
        <f>ROUND(8.7+17.1*D72+5.7*D72^2,1)</f>
        <v>#REF!</v>
      </c>
      <c r="E73" s="23" t="s">
        <v>30</v>
      </c>
      <c r="F73"/>
      <c r="G73"/>
    </row>
    <row r="74" spans="1:7">
      <c r="A74" s="14" t="s">
        <v>37</v>
      </c>
      <c r="D74" s="14">
        <f>LOG(D47/D55)</f>
        <v>0.12854286087712524</v>
      </c>
      <c r="E74" s="3"/>
      <c r="F74"/>
      <c r="G74"/>
    </row>
    <row r="75" spans="1:7">
      <c r="A75" s="14" t="s">
        <v>38</v>
      </c>
      <c r="D75" s="21">
        <f>ROUND(8.7+5.7*D74^2,1)</f>
        <v>8.8000000000000007</v>
      </c>
      <c r="E75" s="21" t="s">
        <v>29</v>
      </c>
      <c r="F75"/>
      <c r="G75"/>
    </row>
    <row r="76" spans="1:7">
      <c r="A76" s="13" t="s">
        <v>39</v>
      </c>
      <c r="B76" s="13"/>
      <c r="C76" s="13"/>
      <c r="D76" s="13" t="e">
        <f>LOG(D47/D51)</f>
        <v>#REF!</v>
      </c>
      <c r="F76"/>
      <c r="G76"/>
    </row>
    <row r="77" spans="1:7">
      <c r="A77" s="13" t="s">
        <v>40</v>
      </c>
      <c r="B77" s="13"/>
      <c r="C77" s="13"/>
      <c r="D77" s="20" t="e">
        <f>ROUND(8.7+5.7*D76^2,1)</f>
        <v>#REF!</v>
      </c>
      <c r="E77" s="25" t="s">
        <v>29</v>
      </c>
      <c r="F77"/>
      <c r="G77"/>
    </row>
    <row r="78" spans="1:7">
      <c r="A78" s="14" t="s">
        <v>41</v>
      </c>
      <c r="D78" s="14" t="e">
        <f>LOG(D47/(AVERAGE(D51,D55)))</f>
        <v>#REF!</v>
      </c>
      <c r="E78" s="3"/>
      <c r="F78"/>
      <c r="G78"/>
    </row>
    <row r="79" spans="1:7">
      <c r="A79" s="14" t="s">
        <v>42</v>
      </c>
      <c r="D79" s="24" t="e">
        <f>ROUND(8.7+17.1*D78+5.7*D78^2,1)</f>
        <v>#REF!</v>
      </c>
      <c r="E79" s="23" t="s">
        <v>30</v>
      </c>
      <c r="F79"/>
      <c r="G79"/>
    </row>
    <row r="80" spans="1:7">
      <c r="A80" s="3"/>
      <c r="B80" s="3"/>
      <c r="C80" s="3"/>
      <c r="D80" s="3"/>
      <c r="E80" s="3"/>
      <c r="F80"/>
      <c r="G80"/>
    </row>
    <row r="81" spans="1:10">
      <c r="A81" s="3"/>
      <c r="B81" s="3"/>
      <c r="C81" s="3"/>
      <c r="D81" s="3"/>
      <c r="E81" s="3"/>
      <c r="F81"/>
      <c r="G81"/>
    </row>
    <row r="82" spans="1:10">
      <c r="A82" s="12" t="s">
        <v>50</v>
      </c>
      <c r="B82" s="12"/>
      <c r="C82" s="12"/>
      <c r="D82" s="3"/>
      <c r="E82" s="3"/>
      <c r="F82"/>
      <c r="G82"/>
    </row>
    <row r="83" spans="1:10">
      <c r="A83" s="17" t="s">
        <v>10</v>
      </c>
      <c r="B83" s="17"/>
      <c r="C83" s="17"/>
      <c r="D83" s="17">
        <v>2</v>
      </c>
      <c r="E83" s="3"/>
      <c r="F83"/>
      <c r="G83"/>
    </row>
    <row r="84" spans="1:10">
      <c r="A84" s="18" t="s">
        <v>52</v>
      </c>
      <c r="B84" s="18"/>
      <c r="C84" s="18"/>
      <c r="D84" s="18">
        <f t="shared" ref="D84:D92" si="0">D47</f>
        <v>484</v>
      </c>
      <c r="E84" s="3"/>
      <c r="F84"/>
      <c r="G84"/>
    </row>
    <row r="85" spans="1:10">
      <c r="A85" s="19" t="s">
        <v>54</v>
      </c>
      <c r="B85" s="19"/>
      <c r="C85" s="19"/>
      <c r="D85" s="19" t="e">
        <f t="shared" si="0"/>
        <v>#REF!</v>
      </c>
      <c r="E85" s="3"/>
      <c r="F85"/>
      <c r="G85"/>
    </row>
    <row r="86" spans="1:10">
      <c r="A86" s="19" t="s">
        <v>55</v>
      </c>
      <c r="B86" s="19"/>
      <c r="C86" s="19"/>
      <c r="D86" s="19" t="e">
        <f t="shared" si="0"/>
        <v>#REF!</v>
      </c>
      <c r="E86" s="3"/>
      <c r="F86"/>
      <c r="G86"/>
    </row>
    <row r="87" spans="1:10">
      <c r="A87" s="19" t="s">
        <v>56</v>
      </c>
      <c r="B87" s="19"/>
      <c r="C87" s="19"/>
      <c r="D87" s="19" t="e">
        <f t="shared" si="0"/>
        <v>#REF!</v>
      </c>
      <c r="E87" s="3"/>
      <c r="F87"/>
      <c r="G87"/>
    </row>
    <row r="88" spans="1:10">
      <c r="A88" s="19" t="s">
        <v>57</v>
      </c>
      <c r="B88" s="19"/>
      <c r="C88" s="19"/>
      <c r="D88" s="19" t="e">
        <f t="shared" si="0"/>
        <v>#REF!</v>
      </c>
      <c r="E88" s="3"/>
      <c r="F88"/>
      <c r="G88"/>
    </row>
    <row r="89" spans="1:10">
      <c r="A89" s="18" t="s">
        <v>58</v>
      </c>
      <c r="B89" s="18"/>
      <c r="C89" s="18"/>
      <c r="D89" s="18">
        <f t="shared" si="0"/>
        <v>219</v>
      </c>
      <c r="E89" s="3"/>
      <c r="F89"/>
      <c r="G89"/>
    </row>
    <row r="90" spans="1:10">
      <c r="A90" s="18" t="s">
        <v>59</v>
      </c>
      <c r="B90" s="18"/>
      <c r="C90" s="18"/>
      <c r="D90" s="18">
        <f t="shared" si="0"/>
        <v>219</v>
      </c>
      <c r="E90" s="3"/>
      <c r="F90"/>
      <c r="G90"/>
    </row>
    <row r="91" spans="1:10">
      <c r="A91" s="18" t="s">
        <v>60</v>
      </c>
      <c r="B91" s="18"/>
      <c r="C91" s="18"/>
      <c r="D91" s="18">
        <f t="shared" si="0"/>
        <v>360</v>
      </c>
      <c r="E91" s="3"/>
      <c r="F91"/>
      <c r="G91"/>
    </row>
    <row r="92" spans="1:10">
      <c r="A92" s="18" t="s">
        <v>61</v>
      </c>
      <c r="B92" s="18"/>
      <c r="C92" s="18"/>
      <c r="D92" s="18">
        <f t="shared" si="0"/>
        <v>360</v>
      </c>
      <c r="E92" s="3"/>
      <c r="F92"/>
      <c r="G92"/>
      <c r="I92" s="26"/>
      <c r="J92" s="26"/>
    </row>
    <row r="93" spans="1:10">
      <c r="A93" s="13" t="s">
        <v>8</v>
      </c>
      <c r="B93" s="13"/>
      <c r="C93" s="13"/>
      <c r="D93" s="13">
        <f>LOG(D84/D89)</f>
        <v>0.34440124680429413</v>
      </c>
      <c r="E93" s="3"/>
      <c r="F93"/>
      <c r="G93"/>
      <c r="I93" s="26"/>
      <c r="J93" s="26"/>
    </row>
    <row r="94" spans="1:10">
      <c r="A94" s="13" t="s">
        <v>9</v>
      </c>
      <c r="B94" s="13"/>
      <c r="C94" s="13"/>
      <c r="D94" s="20">
        <f>ROUND(5.7+5.7*D93^2,1)</f>
        <v>6.4</v>
      </c>
      <c r="E94" s="21" t="s">
        <v>29</v>
      </c>
      <c r="F94"/>
      <c r="G94"/>
      <c r="I94" s="14"/>
      <c r="J94" s="14"/>
    </row>
    <row r="95" spans="1:10">
      <c r="A95" s="3" t="s">
        <v>11</v>
      </c>
      <c r="B95" s="3"/>
      <c r="C95" s="3"/>
      <c r="D95" s="3" t="e">
        <f>LOG(D84/D85)</f>
        <v>#REF!</v>
      </c>
      <c r="E95" s="3"/>
      <c r="F95"/>
      <c r="G95"/>
      <c r="I95" s="14"/>
      <c r="J95" s="14"/>
    </row>
    <row r="96" spans="1:10">
      <c r="A96" s="3" t="s">
        <v>3</v>
      </c>
      <c r="B96" s="3"/>
      <c r="C96" s="3"/>
      <c r="D96" s="25" t="e">
        <f>ROUND(5.7+5.7*D95^2,1)</f>
        <v>#REF!</v>
      </c>
      <c r="E96" s="21" t="s">
        <v>29</v>
      </c>
      <c r="F96"/>
      <c r="G96"/>
    </row>
    <row r="97" spans="1:7">
      <c r="A97" s="13" t="s">
        <v>20</v>
      </c>
      <c r="B97" s="13"/>
      <c r="C97" s="13"/>
      <c r="D97" s="13" t="e">
        <f>LOG(D84/(AVERAGE(D85,D89)))</f>
        <v>#REF!</v>
      </c>
      <c r="E97" s="3"/>
      <c r="F97"/>
      <c r="G97"/>
    </row>
    <row r="98" spans="1:7">
      <c r="A98" s="13" t="s">
        <v>4</v>
      </c>
      <c r="B98" s="13"/>
      <c r="C98" s="13"/>
      <c r="D98" s="22" t="e">
        <f>ROUND(5.7+14.1*D97+5.7*D97^2,1)</f>
        <v>#REF!</v>
      </c>
      <c r="E98" s="23" t="s">
        <v>30</v>
      </c>
      <c r="F98"/>
      <c r="G98"/>
    </row>
    <row r="99" spans="1:7">
      <c r="A99" s="3" t="s">
        <v>25</v>
      </c>
      <c r="B99" s="3"/>
      <c r="C99" s="3"/>
      <c r="D99" s="3">
        <f>LOG(D84/D90)</f>
        <v>0.34440124680429413</v>
      </c>
      <c r="E99" s="3"/>
      <c r="F99"/>
      <c r="G99"/>
    </row>
    <row r="100" spans="1:7">
      <c r="A100" s="3" t="s">
        <v>22</v>
      </c>
      <c r="B100" s="3"/>
      <c r="C100" s="3"/>
      <c r="D100" s="25">
        <f>ROUND(5.7+5.7*D99^2,1)</f>
        <v>6.4</v>
      </c>
      <c r="E100" s="21" t="s">
        <v>29</v>
      </c>
      <c r="F100"/>
      <c r="G100"/>
    </row>
    <row r="101" spans="1:7">
      <c r="A101" s="13" t="s">
        <v>21</v>
      </c>
      <c r="B101" s="13"/>
      <c r="C101" s="13"/>
      <c r="D101" s="13" t="e">
        <f>LOG(D84/D86)</f>
        <v>#REF!</v>
      </c>
      <c r="E101" s="3"/>
      <c r="F101"/>
      <c r="G101"/>
    </row>
    <row r="102" spans="1:7">
      <c r="A102" s="13" t="s">
        <v>26</v>
      </c>
      <c r="B102" s="13"/>
      <c r="C102" s="13"/>
      <c r="D102" s="20" t="e">
        <f>5.7+5.7*D101^2</f>
        <v>#REF!</v>
      </c>
      <c r="E102" s="21" t="s">
        <v>29</v>
      </c>
      <c r="F102"/>
      <c r="G102"/>
    </row>
    <row r="103" spans="1:7">
      <c r="A103" s="14" t="s">
        <v>27</v>
      </c>
      <c r="D103" s="14" t="e">
        <f>LOG(D84/(AVERAGE(D86,D90)))</f>
        <v>#REF!</v>
      </c>
      <c r="E103" s="3"/>
      <c r="F103"/>
      <c r="G103"/>
    </row>
    <row r="104" spans="1:7">
      <c r="A104" s="14" t="s">
        <v>28</v>
      </c>
      <c r="D104" s="24" t="e">
        <f>ROUND(5.7+14.1*D103+5.7*D103^2,1)</f>
        <v>#REF!</v>
      </c>
      <c r="E104" s="23" t="s">
        <v>30</v>
      </c>
      <c r="F104"/>
      <c r="G104"/>
    </row>
    <row r="105" spans="1:7">
      <c r="A105" s="13" t="s">
        <v>31</v>
      </c>
      <c r="B105" s="13"/>
      <c r="C105" s="13"/>
      <c r="D105" s="13">
        <f>LOG(D84/D91)</f>
        <v>0.12854286087712524</v>
      </c>
      <c r="E105" s="3"/>
      <c r="F105"/>
      <c r="G105"/>
    </row>
    <row r="106" spans="1:7">
      <c r="A106" s="13" t="s">
        <v>32</v>
      </c>
      <c r="B106" s="13"/>
      <c r="C106" s="13"/>
      <c r="D106" s="20">
        <f>ROUND(5.7+5.7*D105^2,1)</f>
        <v>5.8</v>
      </c>
      <c r="E106" s="21" t="s">
        <v>29</v>
      </c>
      <c r="F106"/>
      <c r="G106"/>
    </row>
    <row r="107" spans="1:7">
      <c r="A107" s="14" t="s">
        <v>33</v>
      </c>
      <c r="D107" s="14" t="e">
        <f>LOG(D84/D87)</f>
        <v>#REF!</v>
      </c>
      <c r="F107"/>
      <c r="G107"/>
    </row>
    <row r="108" spans="1:7">
      <c r="A108" s="14" t="s">
        <v>34</v>
      </c>
      <c r="D108" s="25" t="e">
        <f>ROUND(5.7+5.7*D107^2,1)</f>
        <v>#REF!</v>
      </c>
      <c r="E108" s="25" t="s">
        <v>29</v>
      </c>
      <c r="F108"/>
      <c r="G108"/>
    </row>
    <row r="109" spans="1:7">
      <c r="A109" s="13" t="s">
        <v>35</v>
      </c>
      <c r="B109" s="13"/>
      <c r="C109" s="13"/>
      <c r="D109" s="13" t="e">
        <f>LOG(D84/(AVERAGE(D87,D91)))</f>
        <v>#REF!</v>
      </c>
      <c r="E109" s="3"/>
      <c r="F109"/>
      <c r="G109"/>
    </row>
    <row r="110" spans="1:7">
      <c r="A110" s="13" t="s">
        <v>36</v>
      </c>
      <c r="B110" s="13"/>
      <c r="C110" s="13"/>
      <c r="D110" s="22" t="e">
        <f>ROUND(5.7+14.1*D109+5.7*D109^2,1)</f>
        <v>#REF!</v>
      </c>
      <c r="E110" s="23" t="s">
        <v>30</v>
      </c>
      <c r="F110"/>
      <c r="G110"/>
    </row>
    <row r="111" spans="1:7">
      <c r="A111" s="14" t="s">
        <v>37</v>
      </c>
      <c r="D111" s="14">
        <f>LOG(D84/D92)</f>
        <v>0.12854286087712524</v>
      </c>
      <c r="E111" s="3"/>
      <c r="F111"/>
      <c r="G111"/>
    </row>
    <row r="112" spans="1:7">
      <c r="A112" s="14" t="s">
        <v>38</v>
      </c>
      <c r="D112" s="25">
        <f>ROUND(5.7+5.7*D111^2,1)</f>
        <v>5.8</v>
      </c>
      <c r="E112" s="21" t="s">
        <v>29</v>
      </c>
      <c r="F112"/>
      <c r="G112"/>
    </row>
    <row r="113" spans="1:7">
      <c r="A113" s="13" t="s">
        <v>39</v>
      </c>
      <c r="B113" s="13"/>
      <c r="C113" s="13"/>
      <c r="D113" s="13" t="e">
        <f>LOG(D84/D88)</f>
        <v>#REF!</v>
      </c>
      <c r="F113"/>
      <c r="G113"/>
    </row>
    <row r="114" spans="1:7">
      <c r="A114" s="13" t="s">
        <v>40</v>
      </c>
      <c r="B114" s="13"/>
      <c r="C114" s="13"/>
      <c r="D114" s="20" t="e">
        <f>ROUND(5.7+5.7*D113^2,1)</f>
        <v>#REF!</v>
      </c>
      <c r="E114" s="25" t="s">
        <v>29</v>
      </c>
      <c r="F114"/>
      <c r="G114"/>
    </row>
    <row r="115" spans="1:7">
      <c r="A115" s="14" t="s">
        <v>41</v>
      </c>
      <c r="D115" s="14" t="e">
        <f>LOG(D84/(AVERAGE(D88,D92)))</f>
        <v>#REF!</v>
      </c>
      <c r="E115" s="3"/>
      <c r="F115"/>
      <c r="G115"/>
    </row>
    <row r="116" spans="1:7">
      <c r="A116" s="14" t="s">
        <v>42</v>
      </c>
      <c r="D116" s="24" t="e">
        <f>ROUND(5.7+14.1*D115+5.7*D115^2,1)</f>
        <v>#REF!</v>
      </c>
      <c r="E116" s="23" t="s">
        <v>30</v>
      </c>
      <c r="F116"/>
      <c r="G116"/>
    </row>
    <row r="117" spans="1:7">
      <c r="A117" s="3"/>
      <c r="B117" s="3"/>
      <c r="C117" s="3"/>
      <c r="D117" s="3"/>
      <c r="E117" s="3"/>
      <c r="F117"/>
      <c r="G117"/>
    </row>
    <row r="118" spans="1:7">
      <c r="A118" s="3"/>
      <c r="B118" s="3"/>
      <c r="C118" s="3"/>
      <c r="D118" s="3"/>
      <c r="E118" s="3"/>
      <c r="F118"/>
      <c r="G118"/>
    </row>
    <row r="119" spans="1:7">
      <c r="A119" s="12" t="s">
        <v>50</v>
      </c>
      <c r="B119" s="12"/>
      <c r="C119" s="12"/>
      <c r="D119" s="3"/>
      <c r="E119" s="3"/>
      <c r="F119"/>
      <c r="G119"/>
    </row>
    <row r="120" spans="1:7">
      <c r="A120" s="17" t="s">
        <v>10</v>
      </c>
      <c r="B120" s="17"/>
      <c r="C120" s="17"/>
      <c r="D120" s="17">
        <v>3</v>
      </c>
      <c r="E120" s="3"/>
      <c r="F120"/>
      <c r="G120"/>
    </row>
    <row r="121" spans="1:7">
      <c r="A121" s="18" t="s">
        <v>52</v>
      </c>
      <c r="B121" s="18"/>
      <c r="C121" s="18"/>
      <c r="D121" s="18">
        <f t="shared" ref="D121:D129" si="1">D84</f>
        <v>484</v>
      </c>
      <c r="E121" s="3"/>
      <c r="F121"/>
      <c r="G121"/>
    </row>
    <row r="122" spans="1:7">
      <c r="A122" s="19" t="s">
        <v>54</v>
      </c>
      <c r="B122" s="19"/>
      <c r="C122" s="19"/>
      <c r="D122" s="19" t="e">
        <f t="shared" si="1"/>
        <v>#REF!</v>
      </c>
      <c r="E122" s="3"/>
      <c r="F122"/>
      <c r="G122"/>
    </row>
    <row r="123" spans="1:7">
      <c r="A123" s="19" t="s">
        <v>55</v>
      </c>
      <c r="B123" s="19"/>
      <c r="C123" s="19"/>
      <c r="D123" s="19" t="e">
        <f t="shared" si="1"/>
        <v>#REF!</v>
      </c>
      <c r="E123" s="3"/>
      <c r="F123"/>
      <c r="G123"/>
    </row>
    <row r="124" spans="1:7">
      <c r="A124" s="19" t="s">
        <v>56</v>
      </c>
      <c r="B124" s="19"/>
      <c r="C124" s="19"/>
      <c r="D124" s="19" t="e">
        <f t="shared" si="1"/>
        <v>#REF!</v>
      </c>
      <c r="E124" s="3"/>
      <c r="F124"/>
      <c r="G124"/>
    </row>
    <row r="125" spans="1:7">
      <c r="A125" s="19" t="s">
        <v>57</v>
      </c>
      <c r="B125" s="19"/>
      <c r="C125" s="19"/>
      <c r="D125" s="19" t="e">
        <f t="shared" si="1"/>
        <v>#REF!</v>
      </c>
      <c r="E125" s="3"/>
      <c r="F125"/>
      <c r="G125"/>
    </row>
    <row r="126" spans="1:7">
      <c r="A126" s="18" t="s">
        <v>58</v>
      </c>
      <c r="B126" s="18"/>
      <c r="C126" s="18"/>
      <c r="D126" s="18">
        <f t="shared" si="1"/>
        <v>219</v>
      </c>
      <c r="E126" s="3"/>
      <c r="F126"/>
      <c r="G126"/>
    </row>
    <row r="127" spans="1:7">
      <c r="A127" s="18" t="s">
        <v>59</v>
      </c>
      <c r="B127" s="18"/>
      <c r="C127" s="18"/>
      <c r="D127" s="18">
        <f t="shared" si="1"/>
        <v>219</v>
      </c>
      <c r="E127" s="3"/>
      <c r="F127"/>
      <c r="G127"/>
    </row>
    <row r="128" spans="1:7">
      <c r="A128" s="18" t="s">
        <v>60</v>
      </c>
      <c r="B128" s="18"/>
      <c r="C128" s="18"/>
      <c r="D128" s="18">
        <f t="shared" si="1"/>
        <v>360</v>
      </c>
      <c r="E128" s="3"/>
      <c r="F128"/>
      <c r="G128"/>
    </row>
    <row r="129" spans="1:7">
      <c r="A129" s="18" t="s">
        <v>61</v>
      </c>
      <c r="B129" s="18"/>
      <c r="C129" s="18"/>
      <c r="D129" s="18">
        <f t="shared" si="1"/>
        <v>360</v>
      </c>
      <c r="E129" s="3"/>
      <c r="F129"/>
      <c r="G129"/>
    </row>
    <row r="130" spans="1:7">
      <c r="A130" s="13" t="s">
        <v>8</v>
      </c>
      <c r="B130" s="13"/>
      <c r="C130" s="13"/>
      <c r="D130" s="13">
        <f>LOG(D121/D126)</f>
        <v>0.34440124680429413</v>
      </c>
      <c r="E130" s="3"/>
      <c r="F130"/>
      <c r="G130"/>
    </row>
    <row r="131" spans="1:7">
      <c r="A131" s="13" t="s">
        <v>9</v>
      </c>
      <c r="B131" s="13"/>
      <c r="C131" s="13"/>
      <c r="D131" s="20">
        <f>ROUND(5.7+5.7*D130^2,1)</f>
        <v>6.4</v>
      </c>
      <c r="E131" s="21" t="s">
        <v>29</v>
      </c>
      <c r="F131"/>
      <c r="G131"/>
    </row>
    <row r="132" spans="1:7">
      <c r="A132" s="3" t="s">
        <v>11</v>
      </c>
      <c r="B132" s="3"/>
      <c r="C132" s="3"/>
      <c r="D132" s="3" t="e">
        <f>LOG(D126/AVERAGE(D121,D122))</f>
        <v>#REF!</v>
      </c>
      <c r="E132" s="3"/>
      <c r="F132"/>
      <c r="G132"/>
    </row>
    <row r="133" spans="1:7">
      <c r="A133" s="3" t="s">
        <v>3</v>
      </c>
      <c r="B133" s="3"/>
      <c r="C133" s="3"/>
      <c r="D133" s="24" t="e">
        <f>ROUND(5.7+14.1*D132+5.7*D132^2,1)</f>
        <v>#REF!</v>
      </c>
      <c r="E133" s="23" t="s">
        <v>30</v>
      </c>
      <c r="F133"/>
      <c r="G133"/>
    </row>
    <row r="134" spans="1:7">
      <c r="A134" s="13" t="s">
        <v>20</v>
      </c>
      <c r="B134" s="13"/>
      <c r="C134" s="13"/>
      <c r="D134" s="13" t="e">
        <f>LOG(D122/D126)</f>
        <v>#REF!</v>
      </c>
      <c r="E134" s="3"/>
      <c r="F134"/>
      <c r="G134"/>
    </row>
    <row r="135" spans="1:7">
      <c r="A135" s="13" t="s">
        <v>4</v>
      </c>
      <c r="B135" s="13"/>
      <c r="C135" s="13"/>
      <c r="D135" s="20" t="e">
        <f>ROUND(5.7+5.7*D134^2,1)</f>
        <v>#REF!</v>
      </c>
      <c r="E135" s="21" t="s">
        <v>29</v>
      </c>
      <c r="F135"/>
      <c r="G135"/>
    </row>
    <row r="136" spans="1:7">
      <c r="A136" s="3" t="s">
        <v>25</v>
      </c>
      <c r="B136" s="3"/>
      <c r="C136" s="3"/>
      <c r="D136" s="3">
        <f>LOG(D121/D127)</f>
        <v>0.34440124680429413</v>
      </c>
      <c r="E136" s="3"/>
      <c r="F136"/>
      <c r="G136"/>
    </row>
    <row r="137" spans="1:7">
      <c r="A137" s="3" t="s">
        <v>22</v>
      </c>
      <c r="B137" s="3"/>
      <c r="C137" s="3"/>
      <c r="D137" s="25">
        <f>ROUND(5.7+5.7*D136^2,1)</f>
        <v>6.4</v>
      </c>
      <c r="E137" s="21" t="s">
        <v>29</v>
      </c>
      <c r="F137"/>
      <c r="G137"/>
    </row>
    <row r="138" spans="1:7">
      <c r="A138" s="13" t="s">
        <v>21</v>
      </c>
      <c r="B138" s="13"/>
      <c r="C138" s="13"/>
      <c r="D138" s="13" t="e">
        <f>LOG(D127/AVERAGE(D121,D123))</f>
        <v>#REF!</v>
      </c>
      <c r="E138" s="3"/>
      <c r="F138"/>
      <c r="G138"/>
    </row>
    <row r="139" spans="1:7">
      <c r="A139" s="13" t="s">
        <v>26</v>
      </c>
      <c r="B139" s="13"/>
      <c r="C139" s="13"/>
      <c r="D139" s="22" t="e">
        <f>ROUND(5.7+14.1*D138+5.7*D138^2,1)</f>
        <v>#REF!</v>
      </c>
      <c r="E139" s="23" t="s">
        <v>30</v>
      </c>
      <c r="F139"/>
      <c r="G139"/>
    </row>
    <row r="140" spans="1:7">
      <c r="A140" s="14" t="s">
        <v>27</v>
      </c>
      <c r="D140" s="14" t="e">
        <f>LOG(D123/D127)</f>
        <v>#REF!</v>
      </c>
      <c r="E140" s="3"/>
      <c r="F140"/>
      <c r="G140"/>
    </row>
    <row r="141" spans="1:7">
      <c r="A141" s="14" t="s">
        <v>28</v>
      </c>
      <c r="D141" s="25" t="e">
        <f>ROUND(5.7+5.7*D140^2,1)</f>
        <v>#REF!</v>
      </c>
      <c r="E141" s="21" t="s">
        <v>29</v>
      </c>
      <c r="F141"/>
      <c r="G141"/>
    </row>
    <row r="142" spans="1:7">
      <c r="A142" s="13" t="s">
        <v>31</v>
      </c>
      <c r="B142" s="13"/>
      <c r="C142" s="13"/>
      <c r="D142" s="13">
        <f>LOG(D121/D128)</f>
        <v>0.12854286087712524</v>
      </c>
      <c r="E142" s="3"/>
      <c r="F142"/>
      <c r="G142"/>
    </row>
    <row r="143" spans="1:7">
      <c r="A143" s="13" t="s">
        <v>32</v>
      </c>
      <c r="B143" s="13"/>
      <c r="C143" s="13"/>
      <c r="D143" s="20">
        <f>ROUND(5.7+5.7*D142^2,1)</f>
        <v>5.8</v>
      </c>
      <c r="E143" s="21" t="s">
        <v>29</v>
      </c>
      <c r="F143"/>
      <c r="G143"/>
    </row>
    <row r="144" spans="1:7">
      <c r="A144" s="14" t="s">
        <v>33</v>
      </c>
      <c r="D144" s="14" t="e">
        <f>LOG(D128/AVERAGE(D121,D124))</f>
        <v>#REF!</v>
      </c>
      <c r="F144"/>
      <c r="G144"/>
    </row>
    <row r="145" spans="1:7">
      <c r="A145" s="14" t="s">
        <v>34</v>
      </c>
      <c r="D145" s="24" t="e">
        <f>ROUND(5.7+14.1*D144+5.7*D144^2,1)</f>
        <v>#REF!</v>
      </c>
      <c r="E145" s="24" t="s">
        <v>30</v>
      </c>
      <c r="F145"/>
      <c r="G145"/>
    </row>
    <row r="146" spans="1:7">
      <c r="A146" s="13" t="s">
        <v>35</v>
      </c>
      <c r="B146" s="13"/>
      <c r="C146" s="13"/>
      <c r="D146" s="13" t="e">
        <f>LOG(D124/D128)</f>
        <v>#REF!</v>
      </c>
      <c r="E146" s="3"/>
      <c r="F146"/>
      <c r="G146"/>
    </row>
    <row r="147" spans="1:7">
      <c r="A147" s="13" t="s">
        <v>36</v>
      </c>
      <c r="B147" s="13"/>
      <c r="C147" s="13"/>
      <c r="D147" s="20" t="e">
        <f>ROUND(5.7+5.7*D146^2,1)</f>
        <v>#REF!</v>
      </c>
      <c r="E147" s="21" t="s">
        <v>29</v>
      </c>
      <c r="F147"/>
      <c r="G147"/>
    </row>
    <row r="148" spans="1:7">
      <c r="A148" s="14" t="s">
        <v>37</v>
      </c>
      <c r="D148" s="14">
        <f>LOG(D121/D129)</f>
        <v>0.12854286087712524</v>
      </c>
      <c r="E148" s="3"/>
      <c r="F148"/>
      <c r="G148"/>
    </row>
    <row r="149" spans="1:7">
      <c r="A149" s="14" t="s">
        <v>38</v>
      </c>
      <c r="D149" s="25">
        <f>ROUND(5.7+5.7*D148^2,1)</f>
        <v>5.8</v>
      </c>
      <c r="E149" s="21" t="s">
        <v>29</v>
      </c>
      <c r="F149"/>
      <c r="G149"/>
    </row>
    <row r="150" spans="1:7">
      <c r="A150" s="13" t="s">
        <v>39</v>
      </c>
      <c r="B150" s="13"/>
      <c r="C150" s="13"/>
      <c r="D150" s="13" t="e">
        <f>LOG(D129/AVERAGE(D121,D125))</f>
        <v>#REF!</v>
      </c>
      <c r="F150"/>
      <c r="G150"/>
    </row>
    <row r="151" spans="1:7">
      <c r="A151" s="13" t="s">
        <v>40</v>
      </c>
      <c r="B151" s="13"/>
      <c r="C151" s="13"/>
      <c r="D151" s="22" t="e">
        <f>ROUND(5.7+14.1*D150+5.7*D150^2,1)</f>
        <v>#REF!</v>
      </c>
      <c r="E151" s="24" t="s">
        <v>30</v>
      </c>
      <c r="F151"/>
      <c r="G151"/>
    </row>
    <row r="152" spans="1:7">
      <c r="A152" s="14" t="s">
        <v>41</v>
      </c>
      <c r="D152" s="14" t="e">
        <f>LOG(D125/D129)</f>
        <v>#REF!</v>
      </c>
      <c r="E152" s="3"/>
      <c r="F152"/>
      <c r="G152"/>
    </row>
    <row r="153" spans="1:7">
      <c r="A153" s="14" t="s">
        <v>42</v>
      </c>
      <c r="D153" s="25" t="e">
        <f>ROUND(5.7+5.7*D152^2,1)</f>
        <v>#REF!</v>
      </c>
      <c r="E153" s="21" t="s">
        <v>29</v>
      </c>
      <c r="F153"/>
      <c r="G153"/>
    </row>
    <row r="154" spans="1:7">
      <c r="A154" s="3"/>
      <c r="B154" s="3"/>
      <c r="C154" s="3"/>
      <c r="D154" s="3"/>
      <c r="E154" s="3"/>
      <c r="F154"/>
      <c r="G154"/>
    </row>
    <row r="155" spans="1:7">
      <c r="A155" s="3"/>
      <c r="B155" s="3"/>
      <c r="C155" s="3"/>
      <c r="D155" s="3"/>
      <c r="E155" s="3"/>
      <c r="F155"/>
      <c r="G155"/>
    </row>
    <row r="156" spans="1:7">
      <c r="A156" s="12" t="s">
        <v>50</v>
      </c>
      <c r="B156" s="12"/>
      <c r="C156" s="12"/>
      <c r="D156" s="3"/>
      <c r="E156" s="3"/>
      <c r="F156"/>
      <c r="G156"/>
    </row>
    <row r="157" spans="1:7">
      <c r="A157" s="17" t="s">
        <v>10</v>
      </c>
      <c r="B157" s="17"/>
      <c r="C157" s="17"/>
      <c r="D157" s="17">
        <v>4</v>
      </c>
      <c r="E157" s="3"/>
      <c r="F157"/>
      <c r="G157"/>
    </row>
    <row r="158" spans="1:7">
      <c r="A158" s="18" t="s">
        <v>52</v>
      </c>
      <c r="B158" s="18"/>
      <c r="C158" s="18"/>
      <c r="D158" s="18">
        <f t="shared" ref="D158:D166" si="2">D121</f>
        <v>484</v>
      </c>
      <c r="E158" s="3"/>
      <c r="F158"/>
      <c r="G158"/>
    </row>
    <row r="159" spans="1:7">
      <c r="A159" s="19" t="s">
        <v>54</v>
      </c>
      <c r="B159" s="19"/>
      <c r="C159" s="19"/>
      <c r="D159" s="19" t="e">
        <f t="shared" si="2"/>
        <v>#REF!</v>
      </c>
      <c r="E159" s="3"/>
      <c r="F159"/>
      <c r="G159"/>
    </row>
    <row r="160" spans="1:7">
      <c r="A160" s="19" t="s">
        <v>55</v>
      </c>
      <c r="B160" s="19"/>
      <c r="C160" s="19"/>
      <c r="D160" s="19" t="e">
        <f t="shared" si="2"/>
        <v>#REF!</v>
      </c>
      <c r="E160" s="3"/>
      <c r="F160"/>
      <c r="G160"/>
    </row>
    <row r="161" spans="1:7">
      <c r="A161" s="19" t="s">
        <v>56</v>
      </c>
      <c r="B161" s="19"/>
      <c r="C161" s="19"/>
      <c r="D161" s="19" t="e">
        <f t="shared" si="2"/>
        <v>#REF!</v>
      </c>
      <c r="E161" s="3"/>
      <c r="F161"/>
      <c r="G161"/>
    </row>
    <row r="162" spans="1:7">
      <c r="A162" s="19" t="s">
        <v>57</v>
      </c>
      <c r="B162" s="19"/>
      <c r="C162" s="19"/>
      <c r="D162" s="19" t="e">
        <f t="shared" si="2"/>
        <v>#REF!</v>
      </c>
      <c r="E162" s="3"/>
      <c r="F162"/>
      <c r="G162"/>
    </row>
    <row r="163" spans="1:7">
      <c r="A163" s="18" t="s">
        <v>58</v>
      </c>
      <c r="B163" s="18"/>
      <c r="C163" s="18"/>
      <c r="D163" s="18">
        <f t="shared" si="2"/>
        <v>219</v>
      </c>
      <c r="E163" s="3"/>
      <c r="F163"/>
      <c r="G163"/>
    </row>
    <row r="164" spans="1:7">
      <c r="A164" s="18" t="s">
        <v>59</v>
      </c>
      <c r="B164" s="18"/>
      <c r="C164" s="18"/>
      <c r="D164" s="18">
        <f t="shared" si="2"/>
        <v>219</v>
      </c>
      <c r="E164" s="3"/>
      <c r="F164"/>
      <c r="G164"/>
    </row>
    <row r="165" spans="1:7">
      <c r="A165" s="18" t="s">
        <v>60</v>
      </c>
      <c r="B165" s="18"/>
      <c r="C165" s="18"/>
      <c r="D165" s="18">
        <f t="shared" si="2"/>
        <v>360</v>
      </c>
      <c r="E165" s="3"/>
      <c r="F165"/>
      <c r="G165"/>
    </row>
    <row r="166" spans="1:7">
      <c r="A166" s="18" t="s">
        <v>61</v>
      </c>
      <c r="B166" s="18"/>
      <c r="C166" s="18"/>
      <c r="D166" s="18">
        <f t="shared" si="2"/>
        <v>360</v>
      </c>
      <c r="E166" s="3"/>
      <c r="F166"/>
      <c r="G166"/>
    </row>
    <row r="167" spans="1:7">
      <c r="A167" s="13" t="s">
        <v>8</v>
      </c>
      <c r="B167" s="13"/>
      <c r="C167" s="13"/>
      <c r="D167" s="13" t="e">
        <f>LOG(D159/AVERAGE(D158,D163))</f>
        <v>#REF!</v>
      </c>
      <c r="E167" s="3"/>
      <c r="F167"/>
      <c r="G167"/>
    </row>
    <row r="168" spans="1:7">
      <c r="A168" s="13" t="s">
        <v>9</v>
      </c>
      <c r="B168" s="13"/>
      <c r="C168" s="13"/>
      <c r="D168" s="22" t="e">
        <f>ROUND(5.7+14.1*D167+5.7*D167^2,1)</f>
        <v>#REF!</v>
      </c>
      <c r="E168" s="23" t="s">
        <v>30</v>
      </c>
      <c r="F168"/>
      <c r="G168"/>
    </row>
    <row r="169" spans="1:7">
      <c r="A169" s="3" t="s">
        <v>11</v>
      </c>
      <c r="B169" s="3"/>
      <c r="C169" s="3"/>
      <c r="D169" s="3" t="e">
        <f>LOG(D158/D159)</f>
        <v>#REF!</v>
      </c>
      <c r="E169" s="3"/>
      <c r="F169"/>
      <c r="G169"/>
    </row>
    <row r="170" spans="1:7">
      <c r="A170" s="3" t="s">
        <v>3</v>
      </c>
      <c r="B170" s="3"/>
      <c r="C170" s="3"/>
      <c r="D170" s="25" t="e">
        <f>ROUND(5.7+5.7*D169^2,1)</f>
        <v>#REF!</v>
      </c>
      <c r="E170" s="21" t="s">
        <v>29</v>
      </c>
      <c r="F170"/>
      <c r="G170"/>
    </row>
    <row r="171" spans="1:7">
      <c r="A171" s="13" t="s">
        <v>20</v>
      </c>
      <c r="B171" s="13"/>
      <c r="C171" s="13"/>
      <c r="D171" s="13" t="e">
        <f>LOG(D159/D163)</f>
        <v>#REF!</v>
      </c>
      <c r="E171" s="3"/>
      <c r="F171"/>
      <c r="G171"/>
    </row>
    <row r="172" spans="1:7">
      <c r="A172" s="13" t="s">
        <v>4</v>
      </c>
      <c r="B172" s="13"/>
      <c r="C172" s="13"/>
      <c r="D172" s="20" t="e">
        <f>ROUND(5.7+5.7*D171^2,1)</f>
        <v>#REF!</v>
      </c>
      <c r="E172" s="21" t="s">
        <v>29</v>
      </c>
      <c r="F172"/>
      <c r="G172"/>
    </row>
    <row r="173" spans="1:7">
      <c r="A173" s="3" t="s">
        <v>25</v>
      </c>
      <c r="B173" s="3"/>
      <c r="C173" s="3"/>
      <c r="D173" s="3" t="e">
        <f>LOG(D160/AVERAGE(D158,D164))</f>
        <v>#REF!</v>
      </c>
      <c r="E173" s="3"/>
      <c r="F173"/>
      <c r="G173"/>
    </row>
    <row r="174" spans="1:7">
      <c r="A174" s="3" t="s">
        <v>22</v>
      </c>
      <c r="B174" s="3"/>
      <c r="C174" s="3"/>
      <c r="D174" s="24" t="e">
        <f>ROUND(5.7+14.1*D173+5.7*D173^2,1)</f>
        <v>#REF!</v>
      </c>
      <c r="E174" s="23" t="s">
        <v>30</v>
      </c>
      <c r="F174"/>
      <c r="G174"/>
    </row>
    <row r="175" spans="1:7">
      <c r="A175" s="13" t="s">
        <v>21</v>
      </c>
      <c r="B175" s="13"/>
      <c r="C175" s="13"/>
      <c r="D175" s="13" t="e">
        <f>LOG(D158/D160)</f>
        <v>#REF!</v>
      </c>
      <c r="E175" s="3"/>
      <c r="F175"/>
      <c r="G175"/>
    </row>
    <row r="176" spans="1:7">
      <c r="A176" s="13" t="s">
        <v>26</v>
      </c>
      <c r="B176" s="13"/>
      <c r="C176" s="13"/>
      <c r="D176" s="20" t="e">
        <f>ROUND(5.7+5.7*D175^2,1)</f>
        <v>#REF!</v>
      </c>
      <c r="E176" s="21" t="s">
        <v>29</v>
      </c>
      <c r="F176"/>
      <c r="G176"/>
    </row>
    <row r="177" spans="1:7">
      <c r="A177" s="14" t="s">
        <v>27</v>
      </c>
      <c r="D177" s="3" t="e">
        <f>LOG(D160/D164)</f>
        <v>#REF!</v>
      </c>
      <c r="E177" s="3"/>
      <c r="F177"/>
      <c r="G177"/>
    </row>
    <row r="178" spans="1:7">
      <c r="A178" s="14" t="s">
        <v>28</v>
      </c>
      <c r="D178" s="25" t="e">
        <f>ROUND(5.7+5.7*D177^2,1)</f>
        <v>#REF!</v>
      </c>
      <c r="E178" s="21" t="s">
        <v>29</v>
      </c>
      <c r="F178"/>
      <c r="G178"/>
    </row>
    <row r="179" spans="1:7">
      <c r="A179" s="13" t="s">
        <v>31</v>
      </c>
      <c r="B179" s="13"/>
      <c r="C179" s="13"/>
      <c r="D179" s="13" t="e">
        <f>LOG(D161/AVERAGE(D158,D165))</f>
        <v>#REF!</v>
      </c>
      <c r="E179" s="3"/>
      <c r="F179"/>
      <c r="G179"/>
    </row>
    <row r="180" spans="1:7">
      <c r="A180" s="13" t="s">
        <v>32</v>
      </c>
      <c r="B180" s="13"/>
      <c r="C180" s="13"/>
      <c r="D180" s="22" t="e">
        <f>ROUND(5.7+14.1*D179+5.7*D179^2,1)</f>
        <v>#REF!</v>
      </c>
      <c r="E180" s="23" t="s">
        <v>30</v>
      </c>
      <c r="F180"/>
      <c r="G180"/>
    </row>
    <row r="181" spans="1:7">
      <c r="A181" s="14" t="s">
        <v>33</v>
      </c>
      <c r="D181" s="3" t="e">
        <f>LOG(D158/D161)</f>
        <v>#REF!</v>
      </c>
      <c r="F181"/>
      <c r="G181"/>
    </row>
    <row r="182" spans="1:7">
      <c r="A182" s="14" t="s">
        <v>34</v>
      </c>
      <c r="D182" s="25" t="e">
        <f>ROUND(5.7+5.7*D181^2,1)</f>
        <v>#REF!</v>
      </c>
      <c r="E182" s="21" t="s">
        <v>29</v>
      </c>
      <c r="F182"/>
      <c r="G182"/>
    </row>
    <row r="183" spans="1:7">
      <c r="A183" s="13" t="s">
        <v>35</v>
      </c>
      <c r="B183" s="13"/>
      <c r="C183" s="13"/>
      <c r="D183" s="13" t="e">
        <f>LOG(D161/D165)</f>
        <v>#REF!</v>
      </c>
      <c r="E183" s="3"/>
      <c r="F183"/>
      <c r="G183"/>
    </row>
    <row r="184" spans="1:7">
      <c r="A184" s="13" t="s">
        <v>36</v>
      </c>
      <c r="B184" s="13"/>
      <c r="C184" s="13"/>
      <c r="D184" s="20" t="e">
        <f>ROUND(5.7+5.7*D183^2,1)</f>
        <v>#REF!</v>
      </c>
      <c r="E184" s="21" t="s">
        <v>29</v>
      </c>
      <c r="F184"/>
      <c r="G184"/>
    </row>
    <row r="185" spans="1:7">
      <c r="A185" s="14" t="s">
        <v>37</v>
      </c>
      <c r="D185" s="3" t="e">
        <f>LOG(D162/AVERAGE(D158,D166))</f>
        <v>#REF!</v>
      </c>
      <c r="E185" s="3"/>
      <c r="F185"/>
      <c r="G185"/>
    </row>
    <row r="186" spans="1:7">
      <c r="A186" s="14" t="s">
        <v>38</v>
      </c>
      <c r="D186" s="24" t="e">
        <f>ROUND(5.7+14.1*D185+5.7*D185^2,1)</f>
        <v>#REF!</v>
      </c>
      <c r="E186" s="23" t="s">
        <v>30</v>
      </c>
      <c r="F186"/>
      <c r="G186"/>
    </row>
    <row r="187" spans="1:7">
      <c r="A187" s="13" t="s">
        <v>39</v>
      </c>
      <c r="B187" s="13"/>
      <c r="C187" s="13"/>
      <c r="D187" s="13" t="e">
        <f>LOG(D158/D162)</f>
        <v>#REF!</v>
      </c>
      <c r="F187"/>
      <c r="G187"/>
    </row>
    <row r="188" spans="1:7">
      <c r="A188" s="13" t="s">
        <v>40</v>
      </c>
      <c r="B188" s="13"/>
      <c r="C188" s="13"/>
      <c r="D188" s="20" t="e">
        <f>ROUND(5.7+5.7*D187^2,1)</f>
        <v>#REF!</v>
      </c>
      <c r="E188" s="21" t="s">
        <v>29</v>
      </c>
      <c r="F188"/>
      <c r="G188"/>
    </row>
    <row r="189" spans="1:7">
      <c r="A189" s="14" t="s">
        <v>41</v>
      </c>
      <c r="D189" s="3" t="e">
        <f>LOG(D162/D166)</f>
        <v>#REF!</v>
      </c>
      <c r="E189" s="3"/>
      <c r="F189"/>
      <c r="G189"/>
    </row>
    <row r="190" spans="1:7">
      <c r="A190" s="14" t="s">
        <v>42</v>
      </c>
      <c r="D190" s="25" t="e">
        <f>ROUND(5.7+5.7*D189^2,1)</f>
        <v>#REF!</v>
      </c>
      <c r="E190" s="21" t="s">
        <v>29</v>
      </c>
      <c r="F190"/>
      <c r="G190"/>
    </row>
    <row r="191" spans="1:7">
      <c r="A191" s="3"/>
      <c r="B191" s="3"/>
      <c r="C191" s="3"/>
      <c r="D191" s="3"/>
      <c r="E191" s="3"/>
      <c r="F191"/>
      <c r="G191"/>
    </row>
    <row r="192" spans="1:7">
      <c r="A192" s="3"/>
      <c r="B192" s="3"/>
      <c r="C192" s="3"/>
      <c r="D192" s="3"/>
      <c r="E192" s="3"/>
      <c r="F192"/>
      <c r="G192"/>
    </row>
    <row r="193" spans="1:7">
      <c r="A193" s="12" t="s">
        <v>63</v>
      </c>
      <c r="B193" s="12"/>
      <c r="C193" s="12"/>
      <c r="D193" s="3"/>
      <c r="E193" s="3"/>
      <c r="F193"/>
      <c r="G193"/>
    </row>
    <row r="194" spans="1:7">
      <c r="A194" s="17" t="s">
        <v>10</v>
      </c>
      <c r="B194" s="17"/>
      <c r="C194" s="17"/>
      <c r="D194" s="17">
        <v>5</v>
      </c>
      <c r="E194" s="3"/>
      <c r="F194"/>
      <c r="G194"/>
    </row>
    <row r="195" spans="1:7">
      <c r="A195" s="18" t="s">
        <v>52</v>
      </c>
      <c r="B195" s="18"/>
      <c r="C195" s="18"/>
      <c r="D195" s="18">
        <f t="shared" ref="D195:D203" si="3">D158</f>
        <v>484</v>
      </c>
      <c r="E195" s="3"/>
      <c r="F195"/>
      <c r="G195"/>
    </row>
    <row r="196" spans="1:7">
      <c r="A196" s="19" t="s">
        <v>54</v>
      </c>
      <c r="B196" s="19"/>
      <c r="C196" s="19"/>
      <c r="D196" s="19" t="e">
        <f t="shared" si="3"/>
        <v>#REF!</v>
      </c>
      <c r="E196" s="3"/>
      <c r="F196"/>
      <c r="G196"/>
    </row>
    <row r="197" spans="1:7">
      <c r="A197" s="19" t="s">
        <v>55</v>
      </c>
      <c r="B197" s="19"/>
      <c r="C197" s="19"/>
      <c r="D197" s="19" t="e">
        <f t="shared" si="3"/>
        <v>#REF!</v>
      </c>
      <c r="E197" s="3"/>
      <c r="F197"/>
      <c r="G197"/>
    </row>
    <row r="198" spans="1:7">
      <c r="A198" s="19" t="s">
        <v>56</v>
      </c>
      <c r="B198" s="19"/>
      <c r="C198" s="19"/>
      <c r="D198" s="19" t="e">
        <f t="shared" si="3"/>
        <v>#REF!</v>
      </c>
      <c r="E198" s="3"/>
      <c r="F198"/>
      <c r="G198"/>
    </row>
    <row r="199" spans="1:7">
      <c r="A199" s="19" t="s">
        <v>57</v>
      </c>
      <c r="B199" s="19"/>
      <c r="C199" s="19"/>
      <c r="D199" s="19" t="e">
        <f t="shared" si="3"/>
        <v>#REF!</v>
      </c>
      <c r="E199" s="3"/>
      <c r="F199"/>
      <c r="G199"/>
    </row>
    <row r="200" spans="1:7">
      <c r="A200" s="18" t="s">
        <v>58</v>
      </c>
      <c r="B200" s="18"/>
      <c r="C200" s="18"/>
      <c r="D200" s="18">
        <f t="shared" si="3"/>
        <v>219</v>
      </c>
      <c r="E200" s="3"/>
      <c r="F200"/>
      <c r="G200"/>
    </row>
    <row r="201" spans="1:7">
      <c r="A201" s="18" t="s">
        <v>59</v>
      </c>
      <c r="B201" s="18"/>
      <c r="C201" s="18"/>
      <c r="D201" s="18">
        <f t="shared" si="3"/>
        <v>219</v>
      </c>
      <c r="E201" s="3"/>
      <c r="F201"/>
      <c r="G201"/>
    </row>
    <row r="202" spans="1:7">
      <c r="A202" s="18" t="s">
        <v>60</v>
      </c>
      <c r="B202" s="18"/>
      <c r="C202" s="18"/>
      <c r="D202" s="18">
        <f t="shared" si="3"/>
        <v>360</v>
      </c>
      <c r="E202" s="3"/>
      <c r="F202"/>
      <c r="G202"/>
    </row>
    <row r="203" spans="1:7">
      <c r="A203" s="18" t="s">
        <v>61</v>
      </c>
      <c r="B203" s="18"/>
      <c r="C203" s="18"/>
      <c r="D203" s="18">
        <f t="shared" si="3"/>
        <v>360</v>
      </c>
      <c r="E203" s="3"/>
      <c r="F203"/>
      <c r="G203"/>
    </row>
    <row r="204" spans="1:7">
      <c r="A204" s="13" t="s">
        <v>8</v>
      </c>
      <c r="B204" s="13"/>
      <c r="C204" s="13"/>
      <c r="D204" s="13">
        <f>LOG(D195/D200)</f>
        <v>0.34440124680429413</v>
      </c>
      <c r="E204" s="3"/>
      <c r="F204"/>
      <c r="G204"/>
    </row>
    <row r="205" spans="1:7">
      <c r="A205" s="13" t="s">
        <v>9</v>
      </c>
      <c r="B205" s="13"/>
      <c r="C205" s="13"/>
      <c r="D205" s="20">
        <f>ROUND(5.7+5.7*D204^2+6,1)</f>
        <v>12.4</v>
      </c>
      <c r="E205" s="21" t="s">
        <v>29</v>
      </c>
      <c r="F205"/>
      <c r="G205"/>
    </row>
    <row r="206" spans="1:7">
      <c r="A206" s="3" t="s">
        <v>11</v>
      </c>
      <c r="B206" s="3"/>
      <c r="C206" s="3"/>
      <c r="D206" s="3" t="e">
        <f>LOG(D195/D196)</f>
        <v>#REF!</v>
      </c>
      <c r="E206" s="3"/>
      <c r="F206"/>
      <c r="G206"/>
    </row>
    <row r="207" spans="1:7">
      <c r="A207" s="3" t="s">
        <v>3</v>
      </c>
      <c r="B207" s="3"/>
      <c r="C207" s="3"/>
      <c r="D207" s="25" t="e">
        <f>ROUND(5.7+5.7*D206^2+6,1)</f>
        <v>#REF!</v>
      </c>
      <c r="E207" s="21" t="s">
        <v>29</v>
      </c>
      <c r="F207"/>
      <c r="G207"/>
    </row>
    <row r="208" spans="1:7">
      <c r="A208" s="13" t="s">
        <v>20</v>
      </c>
      <c r="B208" s="13"/>
      <c r="C208" s="13"/>
      <c r="D208" s="13" t="e">
        <f>LOG(D195/AVERAGE(D196,D200))</f>
        <v>#REF!</v>
      </c>
      <c r="E208" s="3"/>
      <c r="F208"/>
      <c r="G208"/>
    </row>
    <row r="209" spans="1:7">
      <c r="A209" s="13" t="s">
        <v>4</v>
      </c>
      <c r="B209" s="13"/>
      <c r="C209" s="13"/>
      <c r="D209" s="22" t="e">
        <f>ROUND(IF(3.7+14.1*D208+5.7*D208^2&lt;-4,-4,IF(3.7+14.1*D208+5.7*D208^2&gt;0,0,3.7+14.1*D208+5.7*D208^2)),1)</f>
        <v>#REF!</v>
      </c>
      <c r="E209" s="23" t="s">
        <v>62</v>
      </c>
      <c r="F209"/>
      <c r="G209"/>
    </row>
    <row r="210" spans="1:7">
      <c r="A210" s="3" t="s">
        <v>25</v>
      </c>
      <c r="B210" s="3"/>
      <c r="C210" s="3"/>
      <c r="D210" s="3">
        <f>LOG(D195/D201)</f>
        <v>0.34440124680429413</v>
      </c>
      <c r="E210" s="3"/>
      <c r="F210"/>
      <c r="G210"/>
    </row>
    <row r="211" spans="1:7">
      <c r="A211" s="3" t="s">
        <v>22</v>
      </c>
      <c r="B211" s="3"/>
      <c r="C211" s="3"/>
      <c r="D211" s="25">
        <f>ROUND(5.7+5.7*D210^2+6,1)</f>
        <v>12.4</v>
      </c>
      <c r="E211" s="21" t="s">
        <v>29</v>
      </c>
      <c r="F211"/>
      <c r="G211"/>
    </row>
    <row r="212" spans="1:7">
      <c r="A212" s="13" t="s">
        <v>21</v>
      </c>
      <c r="B212" s="13"/>
      <c r="C212" s="13"/>
      <c r="D212" s="13" t="e">
        <f>LOG(D195/D197)</f>
        <v>#REF!</v>
      </c>
      <c r="E212" s="3"/>
      <c r="F212"/>
      <c r="G212"/>
    </row>
    <row r="213" spans="1:7">
      <c r="A213" s="13" t="s">
        <v>26</v>
      </c>
      <c r="B213" s="13"/>
      <c r="C213" s="13"/>
      <c r="D213" s="20" t="e">
        <f>ROUND(5.7+5.7*D212^2+6,1)</f>
        <v>#REF!</v>
      </c>
      <c r="E213" s="21" t="s">
        <v>29</v>
      </c>
      <c r="F213"/>
      <c r="G213"/>
    </row>
    <row r="214" spans="1:7">
      <c r="A214" s="14" t="s">
        <v>27</v>
      </c>
      <c r="D214" s="3" t="e">
        <f>LOG(D195/AVERAGE(D197,D201))</f>
        <v>#REF!</v>
      </c>
      <c r="E214" s="3"/>
      <c r="F214"/>
      <c r="G214"/>
    </row>
    <row r="215" spans="1:7">
      <c r="A215" s="14" t="s">
        <v>28</v>
      </c>
      <c r="D215" s="24" t="e">
        <f>ROUND(IF(3.7+14.1*D214+5.7*D214^2&lt;-4,-4,IF(3.7+14.1*D214+5.7*D214^2&gt;0,0,3.7+14.1*D214+5.7*D214^2)),1)</f>
        <v>#REF!</v>
      </c>
      <c r="E215" s="23" t="s">
        <v>62</v>
      </c>
      <c r="F215"/>
      <c r="G215"/>
    </row>
    <row r="216" spans="1:7">
      <c r="A216" s="13" t="s">
        <v>31</v>
      </c>
      <c r="B216" s="13"/>
      <c r="C216" s="13"/>
      <c r="D216" s="13">
        <f>LOG(D195/D202)</f>
        <v>0.12854286087712524</v>
      </c>
      <c r="E216" s="3"/>
      <c r="F216"/>
      <c r="G216"/>
    </row>
    <row r="217" spans="1:7">
      <c r="A217" s="13" t="s">
        <v>32</v>
      </c>
      <c r="B217" s="13"/>
      <c r="C217" s="13"/>
      <c r="D217" s="20">
        <f>ROUND(5.7+5.7*D216^2+6,1)</f>
        <v>11.8</v>
      </c>
      <c r="E217" s="21" t="s">
        <v>29</v>
      </c>
      <c r="F217"/>
      <c r="G217"/>
    </row>
    <row r="218" spans="1:7">
      <c r="A218" s="14" t="s">
        <v>33</v>
      </c>
      <c r="D218" s="3" t="e">
        <f>LOG(D195/D198)</f>
        <v>#REF!</v>
      </c>
      <c r="F218"/>
      <c r="G218"/>
    </row>
    <row r="219" spans="1:7">
      <c r="A219" s="14" t="s">
        <v>34</v>
      </c>
      <c r="D219" s="25" t="e">
        <f>ROUND(5.7+5.7*D218^2+6,1)</f>
        <v>#REF!</v>
      </c>
      <c r="E219" s="21" t="s">
        <v>29</v>
      </c>
      <c r="F219"/>
      <c r="G219"/>
    </row>
    <row r="220" spans="1:7">
      <c r="A220" s="13" t="s">
        <v>35</v>
      </c>
      <c r="B220" s="13"/>
      <c r="C220" s="13"/>
      <c r="D220" s="13" t="e">
        <f>LOG(D195/AVERAGE(D198,D202))</f>
        <v>#REF!</v>
      </c>
      <c r="E220" s="3"/>
      <c r="F220"/>
      <c r="G220"/>
    </row>
    <row r="221" spans="1:7">
      <c r="A221" s="13" t="s">
        <v>36</v>
      </c>
      <c r="B221" s="13"/>
      <c r="C221" s="13"/>
      <c r="D221" s="22" t="e">
        <f>ROUND(IF(3.7+14.1*D220+5.7*D220^2&lt;-4,-4,IF(3.7+14.1*D220+5.7*D220^2&gt;0,0,3.7+14.1*D220+5.7*D220^2)),1)</f>
        <v>#REF!</v>
      </c>
      <c r="E221" s="23" t="s">
        <v>62</v>
      </c>
      <c r="F221"/>
      <c r="G221"/>
    </row>
    <row r="222" spans="1:7">
      <c r="A222" s="14" t="s">
        <v>37</v>
      </c>
      <c r="D222" s="3">
        <f>LOG(D195/D203)</f>
        <v>0.12854286087712524</v>
      </c>
      <c r="E222" s="3"/>
      <c r="F222"/>
      <c r="G222"/>
    </row>
    <row r="223" spans="1:7">
      <c r="A223" s="14" t="s">
        <v>38</v>
      </c>
      <c r="D223" s="25">
        <f>ROUND(5.7+5.7*D222^2+6,1)</f>
        <v>11.8</v>
      </c>
      <c r="E223" s="21" t="s">
        <v>29</v>
      </c>
      <c r="F223"/>
      <c r="G223"/>
    </row>
    <row r="224" spans="1:7">
      <c r="A224" s="13" t="s">
        <v>39</v>
      </c>
      <c r="B224" s="13"/>
      <c r="C224" s="13"/>
      <c r="D224" s="13" t="e">
        <f>LOG(D195/D199)</f>
        <v>#REF!</v>
      </c>
      <c r="F224"/>
      <c r="G224"/>
    </row>
    <row r="225" spans="1:7">
      <c r="A225" s="13" t="s">
        <v>40</v>
      </c>
      <c r="B225" s="13"/>
      <c r="C225" s="13"/>
      <c r="D225" s="20" t="e">
        <f>ROUND(5.7+5.7*D224^2+6,1)</f>
        <v>#REF!</v>
      </c>
      <c r="E225" s="21" t="s">
        <v>29</v>
      </c>
      <c r="F225"/>
      <c r="G225"/>
    </row>
    <row r="226" spans="1:7">
      <c r="A226" s="14" t="s">
        <v>41</v>
      </c>
      <c r="D226" s="3" t="e">
        <f>LOG(D195/AVERAGE(D199,D203))</f>
        <v>#REF!</v>
      </c>
      <c r="E226" s="3"/>
      <c r="F226"/>
      <c r="G226"/>
    </row>
    <row r="227" spans="1:7">
      <c r="A227" s="14" t="s">
        <v>42</v>
      </c>
      <c r="D227" s="24" t="e">
        <f>ROUND(IF(3.7+14.1*D226+5.7*D226^2&lt;-4,-4,IF(3.7+14.1*D226+5.7*D226^2&gt;0,0,3.7+14.1*D226+5.7*D226^2)),1)</f>
        <v>#REF!</v>
      </c>
      <c r="E227" s="23" t="s">
        <v>62</v>
      </c>
      <c r="F227"/>
      <c r="G227"/>
    </row>
    <row r="230" spans="1:7">
      <c r="A230" s="12" t="s">
        <v>63</v>
      </c>
      <c r="B230" s="12"/>
      <c r="C230" s="12"/>
      <c r="D230" s="3"/>
      <c r="E230" s="3"/>
      <c r="F230"/>
      <c r="G230"/>
    </row>
    <row r="231" spans="1:7">
      <c r="A231" s="17" t="s">
        <v>10</v>
      </c>
      <c r="B231" s="17"/>
      <c r="C231" s="17"/>
      <c r="D231" s="17">
        <v>6</v>
      </c>
      <c r="E231" s="3"/>
      <c r="F231"/>
      <c r="G231"/>
    </row>
    <row r="232" spans="1:7">
      <c r="A232" s="18" t="s">
        <v>52</v>
      </c>
      <c r="B232" s="18"/>
      <c r="C232" s="18"/>
      <c r="D232" s="18">
        <f t="shared" ref="D232:D240" si="4">D195</f>
        <v>484</v>
      </c>
      <c r="E232" s="3"/>
      <c r="F232"/>
      <c r="G232"/>
    </row>
    <row r="233" spans="1:7">
      <c r="A233" s="19" t="s">
        <v>54</v>
      </c>
      <c r="B233" s="19"/>
      <c r="C233" s="19"/>
      <c r="D233" s="19" t="e">
        <f t="shared" si="4"/>
        <v>#REF!</v>
      </c>
      <c r="E233" s="3"/>
      <c r="F233"/>
      <c r="G233"/>
    </row>
    <row r="234" spans="1:7">
      <c r="A234" s="19" t="s">
        <v>55</v>
      </c>
      <c r="B234" s="19"/>
      <c r="C234" s="19"/>
      <c r="D234" s="19" t="e">
        <f t="shared" si="4"/>
        <v>#REF!</v>
      </c>
      <c r="E234" s="3"/>
      <c r="F234"/>
      <c r="G234"/>
    </row>
    <row r="235" spans="1:7">
      <c r="A235" s="19" t="s">
        <v>56</v>
      </c>
      <c r="B235" s="19"/>
      <c r="C235" s="19"/>
      <c r="D235" s="19" t="e">
        <f t="shared" si="4"/>
        <v>#REF!</v>
      </c>
      <c r="E235" s="3"/>
      <c r="F235"/>
      <c r="G235"/>
    </row>
    <row r="236" spans="1:7">
      <c r="A236" s="19" t="s">
        <v>57</v>
      </c>
      <c r="B236" s="19"/>
      <c r="C236" s="19"/>
      <c r="D236" s="19" t="e">
        <f t="shared" si="4"/>
        <v>#REF!</v>
      </c>
      <c r="E236" s="3"/>
      <c r="F236"/>
      <c r="G236"/>
    </row>
    <row r="237" spans="1:7">
      <c r="A237" s="18" t="s">
        <v>58</v>
      </c>
      <c r="B237" s="18"/>
      <c r="C237" s="18"/>
      <c r="D237" s="18">
        <f t="shared" si="4"/>
        <v>219</v>
      </c>
      <c r="E237" s="3"/>
      <c r="F237"/>
      <c r="G237"/>
    </row>
    <row r="238" spans="1:7">
      <c r="A238" s="18" t="s">
        <v>59</v>
      </c>
      <c r="B238" s="18"/>
      <c r="C238" s="18"/>
      <c r="D238" s="18">
        <f t="shared" si="4"/>
        <v>219</v>
      </c>
      <c r="E238" s="3"/>
      <c r="F238"/>
      <c r="G238"/>
    </row>
    <row r="239" spans="1:7">
      <c r="A239" s="18" t="s">
        <v>60</v>
      </c>
      <c r="B239" s="18"/>
      <c r="C239" s="18"/>
      <c r="D239" s="18">
        <f t="shared" si="4"/>
        <v>360</v>
      </c>
      <c r="E239" s="3"/>
      <c r="F239"/>
      <c r="G239"/>
    </row>
    <row r="240" spans="1:7">
      <c r="A240" s="18" t="s">
        <v>61</v>
      </c>
      <c r="B240" s="18"/>
      <c r="C240" s="18"/>
      <c r="D240" s="18">
        <f t="shared" si="4"/>
        <v>360</v>
      </c>
      <c r="E240" s="3"/>
      <c r="F240"/>
      <c r="G240"/>
    </row>
    <row r="241" spans="1:7">
      <c r="A241" s="13" t="s">
        <v>8</v>
      </c>
      <c r="B241" s="13"/>
      <c r="C241" s="13"/>
      <c r="D241" s="13">
        <f>LOG(D232/D237)</f>
        <v>0.34440124680429413</v>
      </c>
      <c r="E241" s="3"/>
      <c r="F241"/>
      <c r="G241"/>
    </row>
    <row r="242" spans="1:7">
      <c r="A242" s="13" t="s">
        <v>9</v>
      </c>
      <c r="B242" s="13"/>
      <c r="C242" s="13"/>
      <c r="D242" s="20">
        <f>ROUND(5.7+5.7*D241^2+6,1)</f>
        <v>12.4</v>
      </c>
      <c r="E242" s="21" t="s">
        <v>29</v>
      </c>
      <c r="F242"/>
      <c r="G242"/>
    </row>
    <row r="243" spans="1:7">
      <c r="A243" s="3" t="s">
        <v>11</v>
      </c>
      <c r="B243" s="3"/>
      <c r="C243" s="3"/>
      <c r="D243" s="3" t="e">
        <f>LOG(D232/D233)</f>
        <v>#REF!</v>
      </c>
      <c r="E243" s="3"/>
      <c r="F243"/>
      <c r="G243"/>
    </row>
    <row r="244" spans="1:7">
      <c r="A244" s="3" t="s">
        <v>3</v>
      </c>
      <c r="B244" s="3"/>
      <c r="C244" s="3"/>
      <c r="D244" s="25" t="e">
        <f>ROUND(5.7+5.7*D243^2+6,1)</f>
        <v>#REF!</v>
      </c>
      <c r="E244" s="21" t="s">
        <v>29</v>
      </c>
      <c r="F244"/>
      <c r="G244"/>
    </row>
    <row r="245" spans="1:7">
      <c r="A245" s="13" t="s">
        <v>20</v>
      </c>
      <c r="B245" s="13"/>
      <c r="C245" s="13"/>
      <c r="D245" s="13" t="e">
        <f>LOG(D232/AVERAGE(D233,D237))</f>
        <v>#REF!</v>
      </c>
      <c r="E245" s="3"/>
      <c r="F245"/>
      <c r="G245"/>
    </row>
    <row r="246" spans="1:7">
      <c r="A246" s="13" t="s">
        <v>4</v>
      </c>
      <c r="B246" s="13"/>
      <c r="C246" s="13"/>
      <c r="D246" s="28" t="e">
        <f>ROUND(5.7+14.1*D245+5.7*D245^2+12,1)</f>
        <v>#REF!</v>
      </c>
      <c r="E246" s="27" t="s">
        <v>30</v>
      </c>
      <c r="F246"/>
      <c r="G246"/>
    </row>
    <row r="247" spans="1:7">
      <c r="A247" s="3" t="s">
        <v>25</v>
      </c>
      <c r="B247" s="3"/>
      <c r="C247" s="3"/>
      <c r="D247" s="3">
        <f>LOG(D232/D238)</f>
        <v>0.34440124680429413</v>
      </c>
      <c r="E247" s="3"/>
      <c r="F247"/>
      <c r="G247"/>
    </row>
    <row r="248" spans="1:7">
      <c r="A248" s="3" t="s">
        <v>22</v>
      </c>
      <c r="B248" s="3"/>
      <c r="C248" s="3"/>
      <c r="D248" s="25">
        <f>ROUND(5.7+5.7*D247^2+6,1)</f>
        <v>12.4</v>
      </c>
      <c r="E248" s="21" t="s">
        <v>29</v>
      </c>
      <c r="F248"/>
      <c r="G248"/>
    </row>
    <row r="249" spans="1:7">
      <c r="A249" s="13" t="s">
        <v>21</v>
      </c>
      <c r="B249" s="13"/>
      <c r="C249" s="13"/>
      <c r="D249" s="13" t="e">
        <f>LOG(D232/D234)</f>
        <v>#REF!</v>
      </c>
      <c r="E249" s="3"/>
      <c r="F249"/>
      <c r="G249"/>
    </row>
    <row r="250" spans="1:7">
      <c r="A250" s="13" t="s">
        <v>26</v>
      </c>
      <c r="B250" s="13"/>
      <c r="C250" s="13"/>
      <c r="D250" s="20" t="e">
        <f>ROUND(5.7+5.7*D249^2+6,1)</f>
        <v>#REF!</v>
      </c>
      <c r="E250" s="21" t="s">
        <v>29</v>
      </c>
      <c r="F250"/>
      <c r="G250"/>
    </row>
    <row r="251" spans="1:7">
      <c r="A251" s="14" t="s">
        <v>27</v>
      </c>
      <c r="D251" s="3" t="e">
        <f>LOG(D232/AVERAGE(D234,D238))</f>
        <v>#REF!</v>
      </c>
      <c r="E251" s="3"/>
      <c r="F251"/>
      <c r="G251"/>
    </row>
    <row r="252" spans="1:7">
      <c r="A252" s="14" t="s">
        <v>28</v>
      </c>
      <c r="D252" s="29" t="e">
        <f>ROUND(5.7+14.1*D251+5.7*D251^2+12,1)</f>
        <v>#REF!</v>
      </c>
      <c r="E252" s="27" t="s">
        <v>30</v>
      </c>
      <c r="F252"/>
      <c r="G252"/>
    </row>
    <row r="253" spans="1:7">
      <c r="A253" s="13" t="s">
        <v>31</v>
      </c>
      <c r="B253" s="13"/>
      <c r="C253" s="13"/>
      <c r="D253" s="13">
        <f>LOG(D232/D239)</f>
        <v>0.12854286087712524</v>
      </c>
      <c r="E253" s="3"/>
      <c r="F253"/>
      <c r="G253"/>
    </row>
    <row r="254" spans="1:7">
      <c r="A254" s="13" t="s">
        <v>32</v>
      </c>
      <c r="B254" s="13"/>
      <c r="C254" s="13"/>
      <c r="D254" s="20">
        <f>ROUND(5.7+5.7*D253^2+6,1)</f>
        <v>11.8</v>
      </c>
      <c r="E254" s="21" t="s">
        <v>29</v>
      </c>
      <c r="F254"/>
      <c r="G254"/>
    </row>
    <row r="255" spans="1:7">
      <c r="A255" s="14" t="s">
        <v>33</v>
      </c>
      <c r="D255" s="3" t="e">
        <f>LOG(D232/D235)</f>
        <v>#REF!</v>
      </c>
      <c r="F255"/>
      <c r="G255"/>
    </row>
    <row r="256" spans="1:7">
      <c r="A256" s="14" t="s">
        <v>34</v>
      </c>
      <c r="D256" s="25" t="e">
        <f>ROUND(5.7+5.7*D255^2+6,1)</f>
        <v>#REF!</v>
      </c>
      <c r="E256" s="21" t="s">
        <v>29</v>
      </c>
      <c r="F256"/>
      <c r="G256"/>
    </row>
    <row r="257" spans="1:7">
      <c r="A257" s="13" t="s">
        <v>35</v>
      </c>
      <c r="B257" s="13"/>
      <c r="C257" s="13"/>
      <c r="D257" s="13" t="e">
        <f>LOG(D232/AVERAGE(D235,D239))</f>
        <v>#REF!</v>
      </c>
      <c r="E257" s="3"/>
      <c r="F257"/>
      <c r="G257"/>
    </row>
    <row r="258" spans="1:7">
      <c r="A258" s="13" t="s">
        <v>36</v>
      </c>
      <c r="B258" s="13"/>
      <c r="C258" s="13"/>
      <c r="D258" s="28" t="e">
        <f>ROUND(5.7+14.1*D257+5.7*D257^2+12,1)</f>
        <v>#REF!</v>
      </c>
      <c r="E258" s="27" t="s">
        <v>30</v>
      </c>
      <c r="F258"/>
      <c r="G258"/>
    </row>
    <row r="259" spans="1:7">
      <c r="A259" s="14" t="s">
        <v>37</v>
      </c>
      <c r="D259" s="3">
        <f>LOG(D232/D240)</f>
        <v>0.12854286087712524</v>
      </c>
      <c r="E259" s="3"/>
      <c r="F259"/>
      <c r="G259"/>
    </row>
    <row r="260" spans="1:7">
      <c r="A260" s="14" t="s">
        <v>38</v>
      </c>
      <c r="D260" s="25">
        <f>ROUND(5.7+5.7*D259^2+6,1)</f>
        <v>11.8</v>
      </c>
      <c r="E260" s="21" t="s">
        <v>29</v>
      </c>
      <c r="F260"/>
      <c r="G260"/>
    </row>
    <row r="261" spans="1:7">
      <c r="A261" s="13" t="s">
        <v>39</v>
      </c>
      <c r="B261" s="13"/>
      <c r="C261" s="13"/>
      <c r="D261" s="13" t="e">
        <f>LOG(D232/D236)</f>
        <v>#REF!</v>
      </c>
      <c r="F261"/>
      <c r="G261"/>
    </row>
    <row r="262" spans="1:7">
      <c r="A262" s="13" t="s">
        <v>40</v>
      </c>
      <c r="B262" s="13"/>
      <c r="C262" s="13"/>
      <c r="D262" s="20" t="e">
        <f>ROUND(5.7+5.7*D261^2+6,1)</f>
        <v>#REF!</v>
      </c>
      <c r="E262" s="21" t="s">
        <v>29</v>
      </c>
      <c r="F262"/>
      <c r="G262"/>
    </row>
    <row r="263" spans="1:7">
      <c r="A263" s="14" t="s">
        <v>41</v>
      </c>
      <c r="D263" s="3" t="e">
        <f>LOG(D232/AVERAGE(D236,D240))</f>
        <v>#REF!</v>
      </c>
      <c r="E263" s="3"/>
      <c r="F263"/>
      <c r="G263"/>
    </row>
    <row r="264" spans="1:7">
      <c r="A264" s="14" t="s">
        <v>42</v>
      </c>
      <c r="D264" s="29" t="e">
        <f>ROUND(5.7+14.1*D263+5.7*D263^2+12,1)</f>
        <v>#REF!</v>
      </c>
      <c r="E264" s="27" t="s">
        <v>30</v>
      </c>
      <c r="F264"/>
      <c r="G264"/>
    </row>
    <row r="267" spans="1:7">
      <c r="A267" s="12" t="s">
        <v>64</v>
      </c>
      <c r="B267" s="12"/>
      <c r="C267" s="12"/>
      <c r="D267" s="3"/>
      <c r="E267" s="3"/>
      <c r="F267"/>
      <c r="G267"/>
    </row>
    <row r="268" spans="1:7">
      <c r="A268" s="17" t="s">
        <v>10</v>
      </c>
      <c r="B268" s="17"/>
      <c r="C268" s="17"/>
      <c r="D268" s="17">
        <v>7</v>
      </c>
      <c r="E268" s="3"/>
      <c r="F268"/>
      <c r="G268"/>
    </row>
    <row r="269" spans="1:7">
      <c r="A269" s="18" t="s">
        <v>52</v>
      </c>
      <c r="B269" s="18"/>
      <c r="C269" s="18"/>
      <c r="D269" s="18">
        <f t="shared" ref="D269:D277" si="5">D232</f>
        <v>484</v>
      </c>
      <c r="E269" s="3"/>
      <c r="F269"/>
      <c r="G269"/>
    </row>
    <row r="270" spans="1:7">
      <c r="A270" s="19" t="s">
        <v>54</v>
      </c>
      <c r="B270" s="19"/>
      <c r="C270" s="19"/>
      <c r="D270" s="19" t="e">
        <f t="shared" si="5"/>
        <v>#REF!</v>
      </c>
      <c r="E270" s="3"/>
      <c r="F270"/>
      <c r="G270"/>
    </row>
    <row r="271" spans="1:7">
      <c r="A271" s="19" t="s">
        <v>55</v>
      </c>
      <c r="B271" s="19"/>
      <c r="C271" s="19"/>
      <c r="D271" s="19" t="e">
        <f t="shared" si="5"/>
        <v>#REF!</v>
      </c>
      <c r="E271" s="3"/>
      <c r="F271"/>
      <c r="G271"/>
    </row>
    <row r="272" spans="1:7">
      <c r="A272" s="19" t="s">
        <v>56</v>
      </c>
      <c r="B272" s="19"/>
      <c r="C272" s="19"/>
      <c r="D272" s="19" t="e">
        <f t="shared" si="5"/>
        <v>#REF!</v>
      </c>
      <c r="E272" s="3"/>
      <c r="F272"/>
      <c r="G272"/>
    </row>
    <row r="273" spans="1:7">
      <c r="A273" s="19" t="s">
        <v>57</v>
      </c>
      <c r="B273" s="19"/>
      <c r="C273" s="19"/>
      <c r="D273" s="19" t="e">
        <f t="shared" si="5"/>
        <v>#REF!</v>
      </c>
      <c r="E273" s="3"/>
      <c r="F273"/>
      <c r="G273"/>
    </row>
    <row r="274" spans="1:7">
      <c r="A274" s="18" t="s">
        <v>58</v>
      </c>
      <c r="B274" s="18"/>
      <c r="C274" s="18"/>
      <c r="D274" s="18">
        <f t="shared" si="5"/>
        <v>219</v>
      </c>
      <c r="E274" s="3"/>
      <c r="F274"/>
      <c r="G274"/>
    </row>
    <row r="275" spans="1:7">
      <c r="A275" s="18" t="s">
        <v>59</v>
      </c>
      <c r="B275" s="18"/>
      <c r="C275" s="18"/>
      <c r="D275" s="18">
        <f t="shared" si="5"/>
        <v>219</v>
      </c>
      <c r="E275" s="3"/>
      <c r="F275"/>
      <c r="G275"/>
    </row>
    <row r="276" spans="1:7">
      <c r="A276" s="18" t="s">
        <v>60</v>
      </c>
      <c r="B276" s="18"/>
      <c r="C276" s="18"/>
      <c r="D276" s="18">
        <f t="shared" si="5"/>
        <v>360</v>
      </c>
      <c r="E276" s="3"/>
      <c r="F276"/>
      <c r="G276"/>
    </row>
    <row r="277" spans="1:7">
      <c r="A277" s="18" t="s">
        <v>61</v>
      </c>
      <c r="B277" s="18"/>
      <c r="C277" s="18"/>
      <c r="D277" s="18">
        <f t="shared" si="5"/>
        <v>360</v>
      </c>
      <c r="E277" s="3"/>
      <c r="F277"/>
      <c r="G277"/>
    </row>
    <row r="278" spans="1:7">
      <c r="A278" s="13" t="s">
        <v>8</v>
      </c>
      <c r="B278" s="13"/>
      <c r="C278" s="13"/>
      <c r="D278" s="13">
        <f>LOG(D269/D274)</f>
        <v>0.34440124680429413</v>
      </c>
      <c r="E278" s="3"/>
      <c r="F278"/>
      <c r="G278"/>
    </row>
    <row r="279" spans="1:7">
      <c r="A279" s="13" t="s">
        <v>9</v>
      </c>
      <c r="B279" s="13"/>
      <c r="C279" s="13"/>
      <c r="D279" s="20">
        <f>ROUND(5.7+5.7*D278^2+6,1)</f>
        <v>12.4</v>
      </c>
      <c r="E279" s="21" t="s">
        <v>29</v>
      </c>
      <c r="F279"/>
      <c r="G279"/>
    </row>
    <row r="280" spans="1:7">
      <c r="A280" s="3" t="s">
        <v>11</v>
      </c>
      <c r="B280" s="3"/>
      <c r="C280" s="3"/>
      <c r="D280" s="3" t="e">
        <f>LOG(D274/AVERAGE(D269,D270))</f>
        <v>#REF!</v>
      </c>
      <c r="E280" s="3"/>
      <c r="F280"/>
      <c r="G280"/>
    </row>
    <row r="281" spans="1:7">
      <c r="A281" s="3" t="s">
        <v>3</v>
      </c>
      <c r="B281" s="3"/>
      <c r="C281" s="3"/>
      <c r="D281" s="29" t="e">
        <f>ROUND(5.7+14.1*D280+5.7*D280^2+12,1)</f>
        <v>#REF!</v>
      </c>
      <c r="E281" s="27" t="s">
        <v>30</v>
      </c>
      <c r="F281"/>
      <c r="G281"/>
    </row>
    <row r="282" spans="1:7">
      <c r="A282" s="13" t="s">
        <v>20</v>
      </c>
      <c r="B282" s="13"/>
      <c r="C282" s="13"/>
      <c r="D282" s="13" t="e">
        <f>LOG(D270/D274)</f>
        <v>#REF!</v>
      </c>
      <c r="E282" s="3"/>
      <c r="F282"/>
      <c r="G282"/>
    </row>
    <row r="283" spans="1:7">
      <c r="A283" s="13" t="s">
        <v>4</v>
      </c>
      <c r="B283" s="13"/>
      <c r="C283" s="13"/>
      <c r="D283" s="20" t="e">
        <f>ROUND(5.7+5.7*D282^2+6,1)</f>
        <v>#REF!</v>
      </c>
      <c r="E283" s="21" t="s">
        <v>29</v>
      </c>
      <c r="F283"/>
      <c r="G283"/>
    </row>
    <row r="284" spans="1:7">
      <c r="A284" s="3" t="s">
        <v>25</v>
      </c>
      <c r="B284" s="3"/>
      <c r="C284" s="3"/>
      <c r="D284" s="3">
        <f>LOG(D269/D275)</f>
        <v>0.34440124680429413</v>
      </c>
      <c r="E284" s="3"/>
      <c r="F284"/>
      <c r="G284"/>
    </row>
    <row r="285" spans="1:7">
      <c r="A285" s="3" t="s">
        <v>22</v>
      </c>
      <c r="B285" s="3"/>
      <c r="C285" s="3"/>
      <c r="D285" s="25">
        <f>ROUND(5.7+5.7*D284^2+6,1)</f>
        <v>12.4</v>
      </c>
      <c r="E285" s="21" t="s">
        <v>29</v>
      </c>
      <c r="F285"/>
      <c r="G285"/>
    </row>
    <row r="286" spans="1:7">
      <c r="A286" s="13" t="s">
        <v>21</v>
      </c>
      <c r="B286" s="13"/>
      <c r="C286" s="13"/>
      <c r="D286" s="13" t="e">
        <f>LOG(D275/AVERAGE(D269,D271))</f>
        <v>#REF!</v>
      </c>
      <c r="E286" s="3"/>
      <c r="F286"/>
      <c r="G286"/>
    </row>
    <row r="287" spans="1:7">
      <c r="A287" s="13" t="s">
        <v>26</v>
      </c>
      <c r="B287" s="13"/>
      <c r="C287" s="13"/>
      <c r="D287" s="28" t="e">
        <f>ROUND(5.7+14.1*D286+5.7*D286^2+12,1)</f>
        <v>#REF!</v>
      </c>
      <c r="E287" s="27" t="s">
        <v>30</v>
      </c>
      <c r="F287"/>
      <c r="G287"/>
    </row>
    <row r="288" spans="1:7">
      <c r="A288" s="14" t="s">
        <v>27</v>
      </c>
      <c r="D288" s="3" t="e">
        <f>LOG(D271/D275)</f>
        <v>#REF!</v>
      </c>
      <c r="E288" s="3"/>
      <c r="F288"/>
      <c r="G288"/>
    </row>
    <row r="289" spans="1:7">
      <c r="A289" s="14" t="s">
        <v>28</v>
      </c>
      <c r="D289" s="25" t="e">
        <f>ROUND(5.7+5.7*D288^2+6,1)</f>
        <v>#REF!</v>
      </c>
      <c r="E289" s="21" t="s">
        <v>29</v>
      </c>
      <c r="F289"/>
      <c r="G289"/>
    </row>
    <row r="290" spans="1:7">
      <c r="A290" s="13" t="s">
        <v>31</v>
      </c>
      <c r="B290" s="13"/>
      <c r="C290" s="13"/>
      <c r="D290" s="13">
        <f>LOG(D269/D276)</f>
        <v>0.12854286087712524</v>
      </c>
      <c r="E290" s="3"/>
      <c r="F290"/>
      <c r="G290"/>
    </row>
    <row r="291" spans="1:7">
      <c r="A291" s="13" t="s">
        <v>32</v>
      </c>
      <c r="B291" s="13"/>
      <c r="C291" s="13"/>
      <c r="D291" s="20">
        <f>ROUND(5.7+5.7*D290^2+6,1)</f>
        <v>11.8</v>
      </c>
      <c r="E291" s="21" t="s">
        <v>29</v>
      </c>
      <c r="F291"/>
      <c r="G291"/>
    </row>
    <row r="292" spans="1:7">
      <c r="A292" s="14" t="s">
        <v>33</v>
      </c>
      <c r="D292" s="3" t="e">
        <f>LOG(D276/AVERAGE(D269,D272))</f>
        <v>#REF!</v>
      </c>
      <c r="F292"/>
      <c r="G292"/>
    </row>
    <row r="293" spans="1:7">
      <c r="A293" s="14" t="s">
        <v>34</v>
      </c>
      <c r="D293" s="29" t="e">
        <f>ROUND(5.7+14.1*D292+5.7*D292^2+12,1)</f>
        <v>#REF!</v>
      </c>
      <c r="E293" s="27" t="s">
        <v>30</v>
      </c>
      <c r="F293"/>
      <c r="G293"/>
    </row>
    <row r="294" spans="1:7">
      <c r="A294" s="13" t="s">
        <v>35</v>
      </c>
      <c r="B294" s="13"/>
      <c r="C294" s="13"/>
      <c r="D294" s="13" t="e">
        <f>LOG(D272/D276)</f>
        <v>#REF!</v>
      </c>
      <c r="E294" s="3"/>
      <c r="F294"/>
      <c r="G294"/>
    </row>
    <row r="295" spans="1:7">
      <c r="A295" s="13" t="s">
        <v>36</v>
      </c>
      <c r="B295" s="13"/>
      <c r="C295" s="13"/>
      <c r="D295" s="20" t="e">
        <f>ROUND(5.7+5.7*D294^2+6,1)</f>
        <v>#REF!</v>
      </c>
      <c r="E295" s="21" t="s">
        <v>29</v>
      </c>
      <c r="F295"/>
      <c r="G295"/>
    </row>
    <row r="296" spans="1:7">
      <c r="A296" s="14" t="s">
        <v>37</v>
      </c>
      <c r="D296" s="3">
        <f>LOG(D269/D277)</f>
        <v>0.12854286087712524</v>
      </c>
      <c r="E296" s="3"/>
      <c r="F296"/>
      <c r="G296"/>
    </row>
    <row r="297" spans="1:7">
      <c r="A297" s="14" t="s">
        <v>38</v>
      </c>
      <c r="D297" s="25">
        <f>ROUND(5.7+5.7*D296^2+6,1)</f>
        <v>11.8</v>
      </c>
      <c r="E297" s="21" t="s">
        <v>29</v>
      </c>
      <c r="F297"/>
      <c r="G297"/>
    </row>
    <row r="298" spans="1:7">
      <c r="A298" s="13" t="s">
        <v>39</v>
      </c>
      <c r="B298" s="13"/>
      <c r="C298" s="13"/>
      <c r="D298" s="13" t="e">
        <f>LOG(D277/AVERAGE(D269,D273))</f>
        <v>#REF!</v>
      </c>
      <c r="F298"/>
      <c r="G298"/>
    </row>
    <row r="299" spans="1:7">
      <c r="A299" s="13" t="s">
        <v>40</v>
      </c>
      <c r="B299" s="13"/>
      <c r="C299" s="13"/>
      <c r="D299" s="28" t="e">
        <f>ROUND(5.7+14.1*D298+5.7*D298^2+12,1)</f>
        <v>#REF!</v>
      </c>
      <c r="E299" s="27" t="s">
        <v>30</v>
      </c>
      <c r="F299"/>
      <c r="G299"/>
    </row>
    <row r="300" spans="1:7">
      <c r="A300" s="14" t="s">
        <v>41</v>
      </c>
      <c r="D300" s="3" t="e">
        <f>LOG(D273/D277)</f>
        <v>#REF!</v>
      </c>
      <c r="E300" s="3"/>
      <c r="F300"/>
      <c r="G300"/>
    </row>
    <row r="301" spans="1:7">
      <c r="A301" s="14" t="s">
        <v>42</v>
      </c>
      <c r="D301" s="25" t="e">
        <f>ROUND(5.7+5.7*D300^2+6,1)</f>
        <v>#REF!</v>
      </c>
      <c r="E301" s="21" t="s">
        <v>29</v>
      </c>
      <c r="F301"/>
      <c r="G301"/>
    </row>
    <row r="304" spans="1:7">
      <c r="A304" s="12" t="s">
        <v>64</v>
      </c>
      <c r="B304" s="12"/>
      <c r="C304" s="12"/>
      <c r="D304" s="3"/>
      <c r="E304" s="3"/>
      <c r="F304"/>
      <c r="G304"/>
    </row>
    <row r="305" spans="1:7">
      <c r="A305" s="17" t="s">
        <v>10</v>
      </c>
      <c r="B305" s="17"/>
      <c r="C305" s="17"/>
      <c r="D305" s="17">
        <v>8</v>
      </c>
      <c r="E305" s="3"/>
      <c r="F305"/>
      <c r="G305"/>
    </row>
    <row r="306" spans="1:7">
      <c r="A306" s="18" t="s">
        <v>52</v>
      </c>
      <c r="B306" s="18"/>
      <c r="C306" s="18"/>
      <c r="D306" s="18">
        <f t="shared" ref="D306:D314" si="6">D269</f>
        <v>484</v>
      </c>
      <c r="E306" s="3"/>
      <c r="F306"/>
      <c r="G306"/>
    </row>
    <row r="307" spans="1:7">
      <c r="A307" s="19" t="s">
        <v>54</v>
      </c>
      <c r="B307" s="19"/>
      <c r="C307" s="19"/>
      <c r="D307" s="19" t="e">
        <f t="shared" si="6"/>
        <v>#REF!</v>
      </c>
      <c r="E307" s="3"/>
      <c r="F307"/>
      <c r="G307"/>
    </row>
    <row r="308" spans="1:7">
      <c r="A308" s="19" t="s">
        <v>55</v>
      </c>
      <c r="B308" s="19"/>
      <c r="C308" s="19"/>
      <c r="D308" s="19" t="e">
        <f t="shared" si="6"/>
        <v>#REF!</v>
      </c>
      <c r="E308" s="3"/>
      <c r="F308"/>
      <c r="G308"/>
    </row>
    <row r="309" spans="1:7">
      <c r="A309" s="19" t="s">
        <v>56</v>
      </c>
      <c r="B309" s="19"/>
      <c r="C309" s="19"/>
      <c r="D309" s="19" t="e">
        <f t="shared" si="6"/>
        <v>#REF!</v>
      </c>
      <c r="E309" s="3"/>
      <c r="F309"/>
      <c r="G309"/>
    </row>
    <row r="310" spans="1:7">
      <c r="A310" s="19" t="s">
        <v>57</v>
      </c>
      <c r="B310" s="19"/>
      <c r="C310" s="19"/>
      <c r="D310" s="19" t="e">
        <f t="shared" si="6"/>
        <v>#REF!</v>
      </c>
      <c r="E310" s="3"/>
      <c r="F310"/>
      <c r="G310"/>
    </row>
    <row r="311" spans="1:7">
      <c r="A311" s="18" t="s">
        <v>58</v>
      </c>
      <c r="B311" s="18"/>
      <c r="C311" s="18"/>
      <c r="D311" s="18">
        <f t="shared" si="6"/>
        <v>219</v>
      </c>
      <c r="E311" s="3"/>
      <c r="F311"/>
      <c r="G311"/>
    </row>
    <row r="312" spans="1:7">
      <c r="A312" s="18" t="s">
        <v>59</v>
      </c>
      <c r="B312" s="18"/>
      <c r="C312" s="18"/>
      <c r="D312" s="18">
        <f t="shared" si="6"/>
        <v>219</v>
      </c>
      <c r="E312" s="3"/>
      <c r="F312"/>
      <c r="G312"/>
    </row>
    <row r="313" spans="1:7">
      <c r="A313" s="18" t="s">
        <v>60</v>
      </c>
      <c r="B313" s="18"/>
      <c r="C313" s="18"/>
      <c r="D313" s="18">
        <f t="shared" si="6"/>
        <v>360</v>
      </c>
      <c r="E313" s="3"/>
      <c r="F313"/>
      <c r="G313"/>
    </row>
    <row r="314" spans="1:7">
      <c r="A314" s="18" t="s">
        <v>61</v>
      </c>
      <c r="B314" s="18"/>
      <c r="C314" s="18"/>
      <c r="D314" s="18">
        <f t="shared" si="6"/>
        <v>360</v>
      </c>
      <c r="E314" s="3"/>
      <c r="F314"/>
      <c r="G314"/>
    </row>
    <row r="315" spans="1:7">
      <c r="A315" s="13" t="s">
        <v>8</v>
      </c>
      <c r="B315" s="13"/>
      <c r="C315" s="13"/>
      <c r="D315" s="13">
        <f>LOG(D306/D311)</f>
        <v>0.34440124680429413</v>
      </c>
      <c r="E315" s="3"/>
      <c r="F315"/>
      <c r="G315"/>
    </row>
    <row r="316" spans="1:7">
      <c r="A316" s="13" t="s">
        <v>9</v>
      </c>
      <c r="B316" s="13"/>
      <c r="C316" s="13"/>
      <c r="D316" s="20">
        <f>ROUND(5.7+5.7*D315^2+6,1)</f>
        <v>12.4</v>
      </c>
      <c r="E316" s="21" t="s">
        <v>29</v>
      </c>
      <c r="F316"/>
      <c r="G316"/>
    </row>
    <row r="317" spans="1:7">
      <c r="A317" s="3" t="s">
        <v>11</v>
      </c>
      <c r="B317" s="3"/>
      <c r="C317" s="3"/>
      <c r="D317" s="3" t="e">
        <f>LOG(D311/AVERAGE(D306,D307))</f>
        <v>#REF!</v>
      </c>
      <c r="E317" s="3"/>
      <c r="F317"/>
      <c r="G317"/>
    </row>
    <row r="318" spans="1:7">
      <c r="A318" s="3" t="s">
        <v>3</v>
      </c>
      <c r="B318" s="3"/>
      <c r="C318" s="3"/>
      <c r="D318" s="24" t="e">
        <f>ROUND(IF(3.7+14.1*D317+5.7*D317^2&lt;-4,-4,IF(3.7+14.1*D317+5.7*D317^2&gt;0,0,3.7+14.1*D317+5.7*D317^2)),1)</f>
        <v>#REF!</v>
      </c>
      <c r="E318" s="23" t="s">
        <v>62</v>
      </c>
      <c r="F318"/>
      <c r="G318"/>
    </row>
    <row r="319" spans="1:7">
      <c r="A319" s="13" t="s">
        <v>20</v>
      </c>
      <c r="B319" s="13"/>
      <c r="C319" s="13"/>
      <c r="D319" s="13" t="e">
        <f>LOG(D307/D311)</f>
        <v>#REF!</v>
      </c>
      <c r="E319" s="3"/>
      <c r="F319"/>
      <c r="G319"/>
    </row>
    <row r="320" spans="1:7">
      <c r="A320" s="13" t="s">
        <v>4</v>
      </c>
      <c r="B320" s="13"/>
      <c r="C320" s="13"/>
      <c r="D320" s="20" t="e">
        <f>ROUND(5.7+5.7*D319^2+6,1)</f>
        <v>#REF!</v>
      </c>
      <c r="E320" s="21" t="s">
        <v>29</v>
      </c>
      <c r="F320"/>
      <c r="G320"/>
    </row>
    <row r="321" spans="1:7">
      <c r="A321" s="3" t="s">
        <v>25</v>
      </c>
      <c r="B321" s="3"/>
      <c r="C321" s="3"/>
      <c r="D321" s="3">
        <f>LOG(D306/D312)</f>
        <v>0.34440124680429413</v>
      </c>
      <c r="E321" s="3"/>
      <c r="F321"/>
      <c r="G321"/>
    </row>
    <row r="322" spans="1:7">
      <c r="A322" s="3" t="s">
        <v>22</v>
      </c>
      <c r="B322" s="3"/>
      <c r="C322" s="3"/>
      <c r="D322" s="25">
        <f>ROUND(5.7+5.7*D321^2+6,1)</f>
        <v>12.4</v>
      </c>
      <c r="E322" s="21" t="s">
        <v>29</v>
      </c>
      <c r="F322"/>
      <c r="G322"/>
    </row>
    <row r="323" spans="1:7">
      <c r="A323" s="13" t="s">
        <v>21</v>
      </c>
      <c r="B323" s="13"/>
      <c r="C323" s="13"/>
      <c r="D323" s="13" t="e">
        <f>LOG(D312/AVERAGE(D306,D308))</f>
        <v>#REF!</v>
      </c>
      <c r="E323" s="3"/>
      <c r="F323"/>
      <c r="G323"/>
    </row>
    <row r="324" spans="1:7">
      <c r="A324" s="13" t="s">
        <v>26</v>
      </c>
      <c r="B324" s="13"/>
      <c r="C324" s="13"/>
      <c r="D324" s="22" t="e">
        <f>ROUND(IF(3.7+14.1*D323+5.7*D323^2&lt;-4,-4,IF(3.7+14.1*D323+5.7*D323^2&gt;0,0,3.7+14.1*D323+5.7*D323^2)),1)</f>
        <v>#REF!</v>
      </c>
      <c r="E324" s="23" t="s">
        <v>62</v>
      </c>
      <c r="F324"/>
      <c r="G324"/>
    </row>
    <row r="325" spans="1:7">
      <c r="A325" s="14" t="s">
        <v>27</v>
      </c>
      <c r="D325" s="3" t="e">
        <f>LOG(D308/D312)</f>
        <v>#REF!</v>
      </c>
      <c r="E325" s="3"/>
      <c r="F325"/>
      <c r="G325"/>
    </row>
    <row r="326" spans="1:7">
      <c r="A326" s="14" t="s">
        <v>28</v>
      </c>
      <c r="D326" s="25" t="e">
        <f>ROUND(5.7+5.7*D325^2+6,1)</f>
        <v>#REF!</v>
      </c>
      <c r="E326" s="21" t="s">
        <v>29</v>
      </c>
      <c r="F326"/>
      <c r="G326"/>
    </row>
    <row r="327" spans="1:7">
      <c r="A327" s="13" t="s">
        <v>31</v>
      </c>
      <c r="B327" s="13"/>
      <c r="C327" s="13"/>
      <c r="D327" s="13">
        <f>LOG(D306/D313)</f>
        <v>0.12854286087712524</v>
      </c>
      <c r="E327" s="3"/>
      <c r="F327"/>
      <c r="G327"/>
    </row>
    <row r="328" spans="1:7">
      <c r="A328" s="13" t="s">
        <v>32</v>
      </c>
      <c r="B328" s="13"/>
      <c r="C328" s="13"/>
      <c r="D328" s="20">
        <f>ROUND(5.7+5.7*D327^2+6,1)</f>
        <v>11.8</v>
      </c>
      <c r="E328" s="21" t="s">
        <v>29</v>
      </c>
      <c r="F328"/>
      <c r="G328"/>
    </row>
    <row r="329" spans="1:7">
      <c r="A329" s="14" t="s">
        <v>33</v>
      </c>
      <c r="D329" s="3" t="e">
        <f>LOG(D313/AVERAGE(D306,D309))</f>
        <v>#REF!</v>
      </c>
      <c r="F329"/>
      <c r="G329"/>
    </row>
    <row r="330" spans="1:7">
      <c r="A330" s="14" t="s">
        <v>34</v>
      </c>
      <c r="D330" s="24" t="e">
        <f>ROUND(IF(3.7+14.1*D329+5.7*D329^2&lt;-4,-4,IF(3.7+14.1*D329+5.7*D329^2&gt;0,0,3.7+14.1*D329+5.7*D329^2)),1)</f>
        <v>#REF!</v>
      </c>
      <c r="E330" s="23" t="s">
        <v>62</v>
      </c>
      <c r="F330"/>
      <c r="G330"/>
    </row>
    <row r="331" spans="1:7">
      <c r="A331" s="13" t="s">
        <v>35</v>
      </c>
      <c r="B331" s="13"/>
      <c r="C331" s="13"/>
      <c r="D331" s="13" t="e">
        <f>LOG(D309/D313)</f>
        <v>#REF!</v>
      </c>
      <c r="E331" s="3"/>
      <c r="F331"/>
      <c r="G331"/>
    </row>
    <row r="332" spans="1:7">
      <c r="A332" s="13" t="s">
        <v>36</v>
      </c>
      <c r="B332" s="13"/>
      <c r="C332" s="13"/>
      <c r="D332" s="20" t="e">
        <f>ROUND(5.7+5.7*D331^2+6,1)</f>
        <v>#REF!</v>
      </c>
      <c r="E332" s="21" t="s">
        <v>29</v>
      </c>
      <c r="F332"/>
      <c r="G332"/>
    </row>
    <row r="333" spans="1:7">
      <c r="A333" s="14" t="s">
        <v>37</v>
      </c>
      <c r="D333" s="3">
        <f>LOG(D306/D314)</f>
        <v>0.12854286087712524</v>
      </c>
      <c r="E333" s="3"/>
      <c r="F333"/>
      <c r="G333"/>
    </row>
    <row r="334" spans="1:7">
      <c r="A334" s="14" t="s">
        <v>38</v>
      </c>
      <c r="D334" s="25">
        <f>ROUND(5.7+5.7*D333^2+6,1)</f>
        <v>11.8</v>
      </c>
      <c r="E334" s="21" t="s">
        <v>29</v>
      </c>
      <c r="F334"/>
      <c r="G334"/>
    </row>
    <row r="335" spans="1:7">
      <c r="A335" s="13" t="s">
        <v>39</v>
      </c>
      <c r="B335" s="13"/>
      <c r="C335" s="13"/>
      <c r="D335" s="13" t="e">
        <f>LOG(D314/AVERAGE(D306,D310))</f>
        <v>#REF!</v>
      </c>
      <c r="F335"/>
      <c r="G335"/>
    </row>
    <row r="336" spans="1:7">
      <c r="A336" s="13" t="s">
        <v>40</v>
      </c>
      <c r="B336" s="13"/>
      <c r="C336" s="13"/>
      <c r="D336" s="22" t="e">
        <f>ROUND(IF(3.7+14.1*D335+5.7*D335^2&lt;-4,-4,IF(3.7+14.1*D335+5.7*D335^2&gt;0,0,3.7+14.1*D335+5.7*D335^2)),1)</f>
        <v>#REF!</v>
      </c>
      <c r="E336" s="23" t="s">
        <v>62</v>
      </c>
      <c r="F336"/>
      <c r="G336"/>
    </row>
    <row r="337" spans="1:7">
      <c r="A337" s="14" t="s">
        <v>41</v>
      </c>
      <c r="D337" s="3" t="e">
        <f>LOG(D310/D314)</f>
        <v>#REF!</v>
      </c>
      <c r="E337" s="3"/>
      <c r="F337"/>
      <c r="G337"/>
    </row>
    <row r="338" spans="1:7">
      <c r="A338" s="14" t="s">
        <v>42</v>
      </c>
      <c r="D338" s="25" t="e">
        <f>ROUND(5.7+5.7*D337^2+6,1)</f>
        <v>#REF!</v>
      </c>
      <c r="E338" s="21" t="s">
        <v>29</v>
      </c>
      <c r="F338"/>
      <c r="G338"/>
    </row>
    <row r="341" spans="1:7">
      <c r="A341" s="12" t="s">
        <v>64</v>
      </c>
      <c r="B341" s="12"/>
      <c r="C341" s="12"/>
      <c r="D341" s="3"/>
      <c r="E341" s="3"/>
      <c r="F341"/>
      <c r="G341"/>
    </row>
    <row r="342" spans="1:7">
      <c r="A342" s="17" t="s">
        <v>10</v>
      </c>
      <c r="B342" s="17"/>
      <c r="C342" s="17"/>
      <c r="D342" s="17">
        <v>9</v>
      </c>
      <c r="E342" s="3"/>
      <c r="F342"/>
      <c r="G342"/>
    </row>
    <row r="343" spans="1:7">
      <c r="A343" s="18" t="s">
        <v>52</v>
      </c>
      <c r="B343" s="18"/>
      <c r="C343" s="18"/>
      <c r="D343" s="18">
        <f t="shared" ref="D343:D351" si="7">D306</f>
        <v>484</v>
      </c>
      <c r="E343" s="3"/>
      <c r="F343"/>
      <c r="G343"/>
    </row>
    <row r="344" spans="1:7">
      <c r="A344" s="19" t="s">
        <v>54</v>
      </c>
      <c r="B344" s="19"/>
      <c r="C344" s="19"/>
      <c r="D344" s="19" t="e">
        <f t="shared" si="7"/>
        <v>#REF!</v>
      </c>
      <c r="E344" s="3"/>
      <c r="F344"/>
      <c r="G344"/>
    </row>
    <row r="345" spans="1:7">
      <c r="A345" s="19" t="s">
        <v>55</v>
      </c>
      <c r="B345" s="19"/>
      <c r="C345" s="19"/>
      <c r="D345" s="19" t="e">
        <f t="shared" si="7"/>
        <v>#REF!</v>
      </c>
      <c r="E345" s="3"/>
      <c r="F345"/>
      <c r="G345"/>
    </row>
    <row r="346" spans="1:7">
      <c r="A346" s="19" t="s">
        <v>56</v>
      </c>
      <c r="B346" s="19"/>
      <c r="C346" s="19"/>
      <c r="D346" s="19" t="e">
        <f t="shared" si="7"/>
        <v>#REF!</v>
      </c>
      <c r="E346" s="3"/>
      <c r="F346"/>
      <c r="G346"/>
    </row>
    <row r="347" spans="1:7">
      <c r="A347" s="19" t="s">
        <v>57</v>
      </c>
      <c r="B347" s="19"/>
      <c r="C347" s="19"/>
      <c r="D347" s="19" t="e">
        <f t="shared" si="7"/>
        <v>#REF!</v>
      </c>
      <c r="E347" s="3"/>
      <c r="F347"/>
      <c r="G347"/>
    </row>
    <row r="348" spans="1:7">
      <c r="A348" s="18" t="s">
        <v>58</v>
      </c>
      <c r="B348" s="18"/>
      <c r="C348" s="18"/>
      <c r="D348" s="18">
        <f t="shared" si="7"/>
        <v>219</v>
      </c>
      <c r="E348" s="3"/>
      <c r="F348"/>
      <c r="G348"/>
    </row>
    <row r="349" spans="1:7">
      <c r="A349" s="18" t="s">
        <v>59</v>
      </c>
      <c r="B349" s="18"/>
      <c r="C349" s="18"/>
      <c r="D349" s="18">
        <f t="shared" si="7"/>
        <v>219</v>
      </c>
      <c r="E349" s="3"/>
      <c r="F349"/>
      <c r="G349"/>
    </row>
    <row r="350" spans="1:7">
      <c r="A350" s="18" t="s">
        <v>60</v>
      </c>
      <c r="B350" s="18"/>
      <c r="C350" s="18"/>
      <c r="D350" s="18">
        <f t="shared" si="7"/>
        <v>360</v>
      </c>
      <c r="E350" s="3"/>
      <c r="F350"/>
      <c r="G350"/>
    </row>
    <row r="351" spans="1:7">
      <c r="A351" s="18" t="s">
        <v>61</v>
      </c>
      <c r="B351" s="18"/>
      <c r="C351" s="18"/>
      <c r="D351" s="18">
        <f t="shared" si="7"/>
        <v>360</v>
      </c>
      <c r="E351" s="3"/>
      <c r="F351"/>
      <c r="G351"/>
    </row>
    <row r="352" spans="1:7">
      <c r="A352" s="13" t="s">
        <v>8</v>
      </c>
      <c r="B352" s="13"/>
      <c r="C352" s="13"/>
      <c r="D352" s="13" t="e">
        <f>LOG(D344/AVERAGE(D343,D348))</f>
        <v>#REF!</v>
      </c>
      <c r="E352" s="3"/>
      <c r="F352"/>
      <c r="G352"/>
    </row>
    <row r="353" spans="1:7">
      <c r="A353" s="13" t="s">
        <v>9</v>
      </c>
      <c r="B353" s="13"/>
      <c r="C353" s="13"/>
      <c r="D353" s="28" t="e">
        <f>ROUND(5.7+14.1*D352+5.7*D352^2+12,1)</f>
        <v>#REF!</v>
      </c>
      <c r="E353" s="27" t="s">
        <v>30</v>
      </c>
      <c r="F353"/>
      <c r="G353"/>
    </row>
    <row r="354" spans="1:7">
      <c r="A354" s="3" t="s">
        <v>11</v>
      </c>
      <c r="B354" s="3"/>
      <c r="C354" s="3"/>
      <c r="D354" s="3" t="e">
        <f>LOG(D343/D344)</f>
        <v>#REF!</v>
      </c>
      <c r="E354" s="3"/>
      <c r="F354"/>
      <c r="G354"/>
    </row>
    <row r="355" spans="1:7">
      <c r="A355" s="3" t="s">
        <v>3</v>
      </c>
      <c r="B355" s="3"/>
      <c r="C355" s="3"/>
      <c r="D355" s="25" t="e">
        <f>ROUND(5.7+5.7*D354^2+6,1)</f>
        <v>#REF!</v>
      </c>
      <c r="E355" s="21" t="s">
        <v>29</v>
      </c>
      <c r="F355"/>
      <c r="G355"/>
    </row>
    <row r="356" spans="1:7">
      <c r="A356" s="13" t="s">
        <v>20</v>
      </c>
      <c r="B356" s="13"/>
      <c r="C356" s="13"/>
      <c r="D356" s="13" t="e">
        <f>LOG(D344/D348)</f>
        <v>#REF!</v>
      </c>
      <c r="E356" s="3"/>
      <c r="F356"/>
      <c r="G356"/>
    </row>
    <row r="357" spans="1:7">
      <c r="A357" s="13" t="s">
        <v>4</v>
      </c>
      <c r="B357" s="13"/>
      <c r="C357" s="13"/>
      <c r="D357" s="20" t="e">
        <f>ROUND(5.7+5.7*D356^2+6,1)</f>
        <v>#REF!</v>
      </c>
      <c r="E357" s="21" t="s">
        <v>29</v>
      </c>
      <c r="F357"/>
      <c r="G357"/>
    </row>
    <row r="358" spans="1:7">
      <c r="A358" s="3" t="s">
        <v>25</v>
      </c>
      <c r="B358" s="3"/>
      <c r="C358" s="3"/>
      <c r="D358" s="3" t="e">
        <f>LOG(D345/AVERAGE(D343,D349))</f>
        <v>#REF!</v>
      </c>
      <c r="E358" s="3"/>
      <c r="F358"/>
      <c r="G358"/>
    </row>
    <row r="359" spans="1:7">
      <c r="A359" s="3" t="s">
        <v>22</v>
      </c>
      <c r="B359" s="3"/>
      <c r="C359" s="3"/>
      <c r="D359" s="29" t="e">
        <f>ROUND(5.7+14.1*D358+5.7*D358^2+12,1)</f>
        <v>#REF!</v>
      </c>
      <c r="E359" s="27" t="s">
        <v>30</v>
      </c>
      <c r="F359"/>
      <c r="G359"/>
    </row>
    <row r="360" spans="1:7">
      <c r="A360" s="13" t="s">
        <v>21</v>
      </c>
      <c r="B360" s="13"/>
      <c r="C360" s="13"/>
      <c r="D360" s="13" t="e">
        <f>LOG(D343/D345)</f>
        <v>#REF!</v>
      </c>
      <c r="E360" s="3"/>
      <c r="F360"/>
      <c r="G360"/>
    </row>
    <row r="361" spans="1:7">
      <c r="A361" s="13" t="s">
        <v>26</v>
      </c>
      <c r="B361" s="13"/>
      <c r="C361" s="13"/>
      <c r="D361" s="20" t="e">
        <f>ROUND(5.7+5.7*D360^2+6,1)</f>
        <v>#REF!</v>
      </c>
      <c r="E361" s="21" t="s">
        <v>29</v>
      </c>
      <c r="F361"/>
      <c r="G361"/>
    </row>
    <row r="362" spans="1:7">
      <c r="A362" s="14" t="s">
        <v>27</v>
      </c>
      <c r="D362" s="3" t="e">
        <f>LOG(D345/D349)</f>
        <v>#REF!</v>
      </c>
      <c r="E362" s="3"/>
      <c r="F362"/>
      <c r="G362"/>
    </row>
    <row r="363" spans="1:7">
      <c r="A363" s="14" t="s">
        <v>28</v>
      </c>
      <c r="D363" s="25" t="e">
        <f>ROUND(5.7+5.7*D362^2+6,1)</f>
        <v>#REF!</v>
      </c>
      <c r="E363" s="21" t="s">
        <v>29</v>
      </c>
      <c r="F363"/>
      <c r="G363"/>
    </row>
    <row r="364" spans="1:7">
      <c r="A364" s="13" t="s">
        <v>31</v>
      </c>
      <c r="B364" s="13"/>
      <c r="C364" s="13"/>
      <c r="D364" s="13" t="e">
        <f>LOG(D346/AVERAGE(D343,D350))</f>
        <v>#REF!</v>
      </c>
      <c r="E364" s="3"/>
      <c r="F364"/>
      <c r="G364"/>
    </row>
    <row r="365" spans="1:7">
      <c r="A365" s="13" t="s">
        <v>32</v>
      </c>
      <c r="B365" s="13"/>
      <c r="C365" s="13"/>
      <c r="D365" s="28" t="e">
        <f>ROUND(5.7+14.1*D364+5.7*D364^2+12,1)</f>
        <v>#REF!</v>
      </c>
      <c r="E365" s="27" t="s">
        <v>30</v>
      </c>
      <c r="F365"/>
      <c r="G365"/>
    </row>
    <row r="366" spans="1:7">
      <c r="A366" s="14" t="s">
        <v>33</v>
      </c>
      <c r="D366" s="3" t="e">
        <f>LOG(D343/D346)</f>
        <v>#REF!</v>
      </c>
      <c r="F366"/>
      <c r="G366"/>
    </row>
    <row r="367" spans="1:7">
      <c r="A367" s="14" t="s">
        <v>34</v>
      </c>
      <c r="D367" s="25" t="e">
        <f>ROUND(5.7+5.7*D366^2+6,1)</f>
        <v>#REF!</v>
      </c>
      <c r="E367" s="21" t="s">
        <v>29</v>
      </c>
      <c r="F367"/>
      <c r="G367"/>
    </row>
    <row r="368" spans="1:7">
      <c r="A368" s="13" t="s">
        <v>35</v>
      </c>
      <c r="B368" s="13"/>
      <c r="C368" s="13"/>
      <c r="D368" s="13" t="e">
        <f>LOG(D346/D350)</f>
        <v>#REF!</v>
      </c>
      <c r="E368" s="3"/>
      <c r="F368"/>
      <c r="G368"/>
    </row>
    <row r="369" spans="1:7">
      <c r="A369" s="13" t="s">
        <v>36</v>
      </c>
      <c r="B369" s="13"/>
      <c r="C369" s="13"/>
      <c r="D369" s="20" t="e">
        <f>ROUND(5.7+5.7*D368^2+6,1)</f>
        <v>#REF!</v>
      </c>
      <c r="E369" s="21" t="s">
        <v>29</v>
      </c>
      <c r="F369"/>
      <c r="G369"/>
    </row>
    <row r="370" spans="1:7">
      <c r="A370" s="14" t="s">
        <v>37</v>
      </c>
      <c r="D370" s="3" t="e">
        <f>LOG(D347/AVERAGE(D343,D351))</f>
        <v>#REF!</v>
      </c>
      <c r="E370" s="3"/>
      <c r="F370"/>
      <c r="G370"/>
    </row>
    <row r="371" spans="1:7">
      <c r="A371" s="14" t="s">
        <v>38</v>
      </c>
      <c r="D371" s="29" t="e">
        <f>ROUND(5.7+14.1*D370+5.7*D370^2+12,1)</f>
        <v>#REF!</v>
      </c>
      <c r="E371" s="27" t="s">
        <v>30</v>
      </c>
      <c r="F371"/>
      <c r="G371"/>
    </row>
    <row r="372" spans="1:7">
      <c r="A372" s="13" t="s">
        <v>39</v>
      </c>
      <c r="B372" s="13"/>
      <c r="C372" s="13"/>
      <c r="D372" s="13" t="e">
        <f>LOG(D343/D347)</f>
        <v>#REF!</v>
      </c>
      <c r="F372"/>
      <c r="G372"/>
    </row>
    <row r="373" spans="1:7">
      <c r="A373" s="13" t="s">
        <v>40</v>
      </c>
      <c r="B373" s="13"/>
      <c r="C373" s="13"/>
      <c r="D373" s="20" t="e">
        <f>ROUND(5.7+5.7*D372^2+6,1)</f>
        <v>#REF!</v>
      </c>
      <c r="E373" s="21" t="s">
        <v>29</v>
      </c>
      <c r="F373"/>
      <c r="G373"/>
    </row>
    <row r="374" spans="1:7">
      <c r="A374" s="14" t="s">
        <v>41</v>
      </c>
      <c r="D374" s="3" t="e">
        <f>LOG(D347/D351)</f>
        <v>#REF!</v>
      </c>
      <c r="E374" s="3"/>
      <c r="F374"/>
      <c r="G374"/>
    </row>
    <row r="375" spans="1:7">
      <c r="A375" s="14" t="s">
        <v>42</v>
      </c>
      <c r="D375" s="25" t="e">
        <f>ROUND(5.7+5.7*D374^2+6,1)</f>
        <v>#REF!</v>
      </c>
      <c r="E375" s="21" t="s">
        <v>29</v>
      </c>
      <c r="F375"/>
      <c r="G375"/>
    </row>
    <row r="378" spans="1:7">
      <c r="A378" s="12" t="s">
        <v>64</v>
      </c>
      <c r="B378" s="12"/>
      <c r="C378" s="12"/>
      <c r="D378" s="3"/>
      <c r="E378" s="3"/>
      <c r="F378"/>
      <c r="G378"/>
    </row>
    <row r="379" spans="1:7">
      <c r="A379" s="17" t="s">
        <v>10</v>
      </c>
      <c r="B379" s="17"/>
      <c r="C379" s="17"/>
      <c r="D379" s="17">
        <v>10</v>
      </c>
      <c r="E379" s="3"/>
      <c r="F379"/>
      <c r="G379"/>
    </row>
    <row r="380" spans="1:7">
      <c r="A380" s="18" t="s">
        <v>52</v>
      </c>
      <c r="B380" s="18"/>
      <c r="C380" s="18"/>
      <c r="D380" s="18">
        <f t="shared" ref="D380:D388" si="8">D343</f>
        <v>484</v>
      </c>
      <c r="E380" s="3"/>
      <c r="F380"/>
      <c r="G380"/>
    </row>
    <row r="381" spans="1:7">
      <c r="A381" s="19" t="s">
        <v>54</v>
      </c>
      <c r="B381" s="19"/>
      <c r="C381" s="19"/>
      <c r="D381" s="19" t="e">
        <f t="shared" si="8"/>
        <v>#REF!</v>
      </c>
      <c r="E381" s="3"/>
      <c r="F381"/>
      <c r="G381"/>
    </row>
    <row r="382" spans="1:7">
      <c r="A382" s="19" t="s">
        <v>55</v>
      </c>
      <c r="B382" s="19"/>
      <c r="C382" s="19"/>
      <c r="D382" s="19" t="e">
        <f t="shared" si="8"/>
        <v>#REF!</v>
      </c>
      <c r="E382" s="3"/>
      <c r="F382"/>
      <c r="G382"/>
    </row>
    <row r="383" spans="1:7">
      <c r="A383" s="19" t="s">
        <v>56</v>
      </c>
      <c r="B383" s="19"/>
      <c r="C383" s="19"/>
      <c r="D383" s="19" t="e">
        <f t="shared" si="8"/>
        <v>#REF!</v>
      </c>
      <c r="E383" s="3"/>
      <c r="F383"/>
      <c r="G383"/>
    </row>
    <row r="384" spans="1:7">
      <c r="A384" s="19" t="s">
        <v>57</v>
      </c>
      <c r="B384" s="19"/>
      <c r="C384" s="19"/>
      <c r="D384" s="19" t="e">
        <f t="shared" si="8"/>
        <v>#REF!</v>
      </c>
      <c r="E384" s="3"/>
      <c r="F384"/>
      <c r="G384"/>
    </row>
    <row r="385" spans="1:7">
      <c r="A385" s="18" t="s">
        <v>58</v>
      </c>
      <c r="B385" s="18"/>
      <c r="C385" s="18"/>
      <c r="D385" s="18">
        <f t="shared" si="8"/>
        <v>219</v>
      </c>
      <c r="E385" s="3"/>
      <c r="F385"/>
      <c r="G385"/>
    </row>
    <row r="386" spans="1:7">
      <c r="A386" s="18" t="s">
        <v>59</v>
      </c>
      <c r="B386" s="18"/>
      <c r="C386" s="18"/>
      <c r="D386" s="18">
        <f t="shared" si="8"/>
        <v>219</v>
      </c>
      <c r="E386" s="3"/>
      <c r="F386"/>
      <c r="G386"/>
    </row>
    <row r="387" spans="1:7">
      <c r="A387" s="18" t="s">
        <v>60</v>
      </c>
      <c r="B387" s="18"/>
      <c r="C387" s="18"/>
      <c r="D387" s="18">
        <f t="shared" si="8"/>
        <v>360</v>
      </c>
      <c r="E387" s="3"/>
      <c r="F387"/>
      <c r="G387"/>
    </row>
    <row r="388" spans="1:7">
      <c r="A388" s="18" t="s">
        <v>61</v>
      </c>
      <c r="B388" s="18"/>
      <c r="C388" s="18"/>
      <c r="D388" s="18">
        <f t="shared" si="8"/>
        <v>360</v>
      </c>
      <c r="E388" s="3"/>
      <c r="F388"/>
      <c r="G388"/>
    </row>
    <row r="389" spans="1:7">
      <c r="A389" s="13" t="s">
        <v>8</v>
      </c>
      <c r="B389" s="13"/>
      <c r="C389" s="13"/>
      <c r="D389" s="13" t="e">
        <f>LOG(D381/AVERAGE(D380,D385))</f>
        <v>#REF!</v>
      </c>
      <c r="E389" s="3"/>
      <c r="F389"/>
      <c r="G389"/>
    </row>
    <row r="390" spans="1:7">
      <c r="A390" s="13" t="s">
        <v>9</v>
      </c>
      <c r="B390" s="13"/>
      <c r="C390" s="13"/>
      <c r="D390" s="22" t="e">
        <f>ROUND(IF(3.7+14.1*D389+5.7*D389^2&lt;-4,-4,IF(3.7+14.1*D389+5.7*D389^2&gt;0,0,3.7+14.1*D389+5.7*D389^2)),1)</f>
        <v>#REF!</v>
      </c>
      <c r="E390" s="23" t="s">
        <v>62</v>
      </c>
      <c r="F390"/>
      <c r="G390"/>
    </row>
    <row r="391" spans="1:7">
      <c r="A391" s="3" t="s">
        <v>11</v>
      </c>
      <c r="B391" s="3"/>
      <c r="C391" s="3"/>
      <c r="D391" s="3" t="e">
        <f>LOG(D380/D381)</f>
        <v>#REF!</v>
      </c>
      <c r="E391" s="3"/>
      <c r="F391"/>
      <c r="G391"/>
    </row>
    <row r="392" spans="1:7">
      <c r="A392" s="3" t="s">
        <v>3</v>
      </c>
      <c r="B392" s="3"/>
      <c r="C392" s="3"/>
      <c r="D392" s="25" t="e">
        <f>ROUND(5.7+5.7*D391^2+6,1)</f>
        <v>#REF!</v>
      </c>
      <c r="E392" s="21" t="s">
        <v>29</v>
      </c>
      <c r="F392"/>
      <c r="G392"/>
    </row>
    <row r="393" spans="1:7">
      <c r="A393" s="13" t="s">
        <v>20</v>
      </c>
      <c r="B393" s="13"/>
      <c r="C393" s="13"/>
      <c r="D393" s="13" t="e">
        <f>LOG(D381/D385)</f>
        <v>#REF!</v>
      </c>
      <c r="E393" s="3"/>
      <c r="F393"/>
      <c r="G393"/>
    </row>
    <row r="394" spans="1:7">
      <c r="A394" s="13" t="s">
        <v>4</v>
      </c>
      <c r="B394" s="13"/>
      <c r="C394" s="13"/>
      <c r="D394" s="20" t="e">
        <f>ROUND(5.7+5.7*D393^2+6,1)</f>
        <v>#REF!</v>
      </c>
      <c r="E394" s="21" t="s">
        <v>29</v>
      </c>
      <c r="F394"/>
      <c r="G394"/>
    </row>
    <row r="395" spans="1:7">
      <c r="A395" s="3" t="s">
        <v>25</v>
      </c>
      <c r="B395" s="3"/>
      <c r="C395" s="3"/>
      <c r="D395" s="3" t="e">
        <f>LOG(D382/AVERAGE(D380,D386))</f>
        <v>#REF!</v>
      </c>
      <c r="E395" s="3"/>
      <c r="F395"/>
      <c r="G395"/>
    </row>
    <row r="396" spans="1:7">
      <c r="A396" s="3" t="s">
        <v>22</v>
      </c>
      <c r="B396" s="3"/>
      <c r="C396" s="3"/>
      <c r="D396" s="24" t="e">
        <f>ROUND(IF(3.7+14.1*D395+5.7*D395^2&lt;-4,-4,IF(3.7+14.1*D395+5.7*D395^2&gt;0,0,3.7+14.1*D395+5.7*D395^2)),1)</f>
        <v>#REF!</v>
      </c>
      <c r="E396" s="23" t="s">
        <v>62</v>
      </c>
      <c r="F396"/>
      <c r="G396"/>
    </row>
    <row r="397" spans="1:7">
      <c r="A397" s="13" t="s">
        <v>21</v>
      </c>
      <c r="B397" s="13"/>
      <c r="C397" s="13"/>
      <c r="D397" s="13" t="e">
        <f>LOG(D380/D382)</f>
        <v>#REF!</v>
      </c>
      <c r="E397" s="3"/>
      <c r="F397"/>
      <c r="G397"/>
    </row>
    <row r="398" spans="1:7">
      <c r="A398" s="13" t="s">
        <v>26</v>
      </c>
      <c r="B398" s="13"/>
      <c r="C398" s="13"/>
      <c r="D398" s="20" t="e">
        <f>ROUND(5.7+5.7*D397^2+6,1)</f>
        <v>#REF!</v>
      </c>
      <c r="E398" s="21" t="s">
        <v>29</v>
      </c>
      <c r="F398"/>
      <c r="G398"/>
    </row>
    <row r="399" spans="1:7">
      <c r="A399" s="14" t="s">
        <v>27</v>
      </c>
      <c r="D399" s="3" t="e">
        <f>LOG(D382/D386)</f>
        <v>#REF!</v>
      </c>
      <c r="E399" s="3"/>
      <c r="F399"/>
      <c r="G399"/>
    </row>
    <row r="400" spans="1:7">
      <c r="A400" s="14" t="s">
        <v>28</v>
      </c>
      <c r="D400" s="25" t="e">
        <f>ROUND(5.7+5.7*D399^2+6,1)</f>
        <v>#REF!</v>
      </c>
      <c r="E400" s="21" t="s">
        <v>29</v>
      </c>
      <c r="F400"/>
      <c r="G400"/>
    </row>
    <row r="401" spans="1:7">
      <c r="A401" s="13" t="s">
        <v>31</v>
      </c>
      <c r="B401" s="13"/>
      <c r="C401" s="13"/>
      <c r="D401" s="13" t="e">
        <f>LOG(D383/AVERAGE(D380,D387))</f>
        <v>#REF!</v>
      </c>
      <c r="E401" s="3"/>
      <c r="F401"/>
      <c r="G401"/>
    </row>
    <row r="402" spans="1:7">
      <c r="A402" s="13" t="s">
        <v>32</v>
      </c>
      <c r="B402" s="13"/>
      <c r="C402" s="13"/>
      <c r="D402" s="22" t="e">
        <f>ROUND(IF(3.7+14.1*D401+5.7*D401^2&lt;-4,-4,IF(3.7+14.1*D401+5.7*D401^2&gt;0,0,3.7+14.1*D401+5.7*D401^2)),1)</f>
        <v>#REF!</v>
      </c>
      <c r="E402" s="23" t="s">
        <v>62</v>
      </c>
      <c r="F402"/>
      <c r="G402"/>
    </row>
    <row r="403" spans="1:7">
      <c r="A403" s="14" t="s">
        <v>33</v>
      </c>
      <c r="D403" s="3" t="e">
        <f>LOG(D380/D383)</f>
        <v>#REF!</v>
      </c>
      <c r="F403"/>
      <c r="G403"/>
    </row>
    <row r="404" spans="1:7">
      <c r="A404" s="14" t="s">
        <v>34</v>
      </c>
      <c r="D404" s="25" t="e">
        <f>ROUND(5.7+5.7*D403^2+6,1)</f>
        <v>#REF!</v>
      </c>
      <c r="E404" s="21" t="s">
        <v>29</v>
      </c>
      <c r="F404"/>
      <c r="G404"/>
    </row>
    <row r="405" spans="1:7">
      <c r="A405" s="13" t="s">
        <v>35</v>
      </c>
      <c r="B405" s="13"/>
      <c r="C405" s="13"/>
      <c r="D405" s="13" t="e">
        <f>LOG(D383/D387)</f>
        <v>#REF!</v>
      </c>
      <c r="E405" s="3"/>
      <c r="F405"/>
      <c r="G405"/>
    </row>
    <row r="406" spans="1:7">
      <c r="A406" s="13" t="s">
        <v>36</v>
      </c>
      <c r="B406" s="13"/>
      <c r="C406" s="13"/>
      <c r="D406" s="20" t="e">
        <f>ROUND(5.7+5.7*D405^2+6,1)</f>
        <v>#REF!</v>
      </c>
      <c r="E406" s="21" t="s">
        <v>29</v>
      </c>
      <c r="F406"/>
      <c r="G406"/>
    </row>
    <row r="407" spans="1:7">
      <c r="A407" s="14" t="s">
        <v>37</v>
      </c>
      <c r="D407" s="3" t="e">
        <f>LOG(D384/AVERAGE(D380,D388))</f>
        <v>#REF!</v>
      </c>
      <c r="E407" s="3"/>
      <c r="F407"/>
      <c r="G407"/>
    </row>
    <row r="408" spans="1:7">
      <c r="A408" s="14" t="s">
        <v>38</v>
      </c>
      <c r="D408" s="24" t="e">
        <f>ROUND(IF(3.7+14.1*D407+5.7*D407^2&lt;-4,-4,IF(3.7+14.1*D407+5.7*D407^2&gt;0,0,3.7+14.1*D407+5.7*D407^2)),1)</f>
        <v>#REF!</v>
      </c>
      <c r="E408" s="23" t="s">
        <v>62</v>
      </c>
      <c r="F408"/>
      <c r="G408"/>
    </row>
    <row r="409" spans="1:7">
      <c r="A409" s="13" t="s">
        <v>39</v>
      </c>
      <c r="B409" s="13"/>
      <c r="C409" s="13"/>
      <c r="D409" s="13" t="e">
        <f>LOG(D380/D384)</f>
        <v>#REF!</v>
      </c>
      <c r="F409"/>
      <c r="G409"/>
    </row>
    <row r="410" spans="1:7">
      <c r="A410" s="13" t="s">
        <v>40</v>
      </c>
      <c r="B410" s="13"/>
      <c r="C410" s="13"/>
      <c r="D410" s="20" t="e">
        <f>ROUND(5.7+5.7*D409^2+6,1)</f>
        <v>#REF!</v>
      </c>
      <c r="E410" s="21" t="s">
        <v>29</v>
      </c>
      <c r="F410"/>
      <c r="G410"/>
    </row>
    <row r="411" spans="1:7">
      <c r="A411" s="14" t="s">
        <v>41</v>
      </c>
      <c r="D411" s="3" t="e">
        <f>LOG(D384/D388)</f>
        <v>#REF!</v>
      </c>
      <c r="E411" s="3"/>
      <c r="F411"/>
      <c r="G411"/>
    </row>
    <row r="412" spans="1:7">
      <c r="A412" s="14" t="s">
        <v>42</v>
      </c>
      <c r="D412" s="25" t="e">
        <f>ROUND(5.7+5.7*D411^2+6,1)</f>
        <v>#REF!</v>
      </c>
      <c r="E412" s="21" t="s">
        <v>29</v>
      </c>
      <c r="F412"/>
      <c r="G412"/>
    </row>
    <row r="415" spans="1:7">
      <c r="A415" s="12" t="s">
        <v>65</v>
      </c>
      <c r="B415" s="12"/>
      <c r="C415" s="12"/>
      <c r="D415" s="3"/>
      <c r="E415" s="3"/>
      <c r="F415"/>
      <c r="G415"/>
    </row>
    <row r="416" spans="1:7">
      <c r="A416" s="17" t="s">
        <v>10</v>
      </c>
      <c r="B416" s="17"/>
      <c r="C416" s="17"/>
      <c r="D416" s="17">
        <v>11</v>
      </c>
      <c r="E416" s="3"/>
      <c r="F416"/>
      <c r="G416"/>
    </row>
    <row r="417" spans="1:7">
      <c r="A417" s="18" t="s">
        <v>52</v>
      </c>
      <c r="B417" s="18"/>
      <c r="C417" s="18"/>
      <c r="D417" s="18">
        <f t="shared" ref="D417:D425" si="9">D380</f>
        <v>484</v>
      </c>
      <c r="E417" s="3"/>
      <c r="F417"/>
      <c r="G417"/>
    </row>
    <row r="418" spans="1:7">
      <c r="A418" s="19" t="s">
        <v>54</v>
      </c>
      <c r="B418" s="19"/>
      <c r="C418" s="19"/>
      <c r="D418" s="19" t="e">
        <f t="shared" si="9"/>
        <v>#REF!</v>
      </c>
      <c r="E418" s="3"/>
      <c r="F418"/>
      <c r="G418"/>
    </row>
    <row r="419" spans="1:7">
      <c r="A419" s="19" t="s">
        <v>55</v>
      </c>
      <c r="B419" s="19"/>
      <c r="C419" s="19"/>
      <c r="D419" s="19" t="e">
        <f t="shared" si="9"/>
        <v>#REF!</v>
      </c>
      <c r="E419" s="3"/>
      <c r="F419"/>
      <c r="G419"/>
    </row>
    <row r="420" spans="1:7">
      <c r="A420" s="19" t="s">
        <v>56</v>
      </c>
      <c r="B420" s="19"/>
      <c r="C420" s="19"/>
      <c r="D420" s="19" t="e">
        <f t="shared" si="9"/>
        <v>#REF!</v>
      </c>
      <c r="E420" s="3"/>
      <c r="F420"/>
      <c r="G420"/>
    </row>
    <row r="421" spans="1:7">
      <c r="A421" s="19" t="s">
        <v>57</v>
      </c>
      <c r="B421" s="19"/>
      <c r="C421" s="19"/>
      <c r="D421" s="19" t="e">
        <f t="shared" si="9"/>
        <v>#REF!</v>
      </c>
      <c r="E421" s="3"/>
      <c r="F421"/>
      <c r="G421"/>
    </row>
    <row r="422" spans="1:7">
      <c r="A422" s="18" t="s">
        <v>58</v>
      </c>
      <c r="B422" s="18"/>
      <c r="C422" s="18"/>
      <c r="D422" s="18">
        <f t="shared" si="9"/>
        <v>219</v>
      </c>
      <c r="E422" s="3"/>
      <c r="F422"/>
      <c r="G422"/>
    </row>
    <row r="423" spans="1:7">
      <c r="A423" s="18" t="s">
        <v>59</v>
      </c>
      <c r="B423" s="18"/>
      <c r="C423" s="18"/>
      <c r="D423" s="18">
        <f t="shared" si="9"/>
        <v>219</v>
      </c>
      <c r="E423" s="3"/>
      <c r="F423"/>
      <c r="G423"/>
    </row>
    <row r="424" spans="1:7">
      <c r="A424" s="18" t="s">
        <v>60</v>
      </c>
      <c r="B424" s="18"/>
      <c r="C424" s="18"/>
      <c r="D424" s="18">
        <f t="shared" si="9"/>
        <v>360</v>
      </c>
      <c r="E424" s="3"/>
      <c r="F424"/>
      <c r="G424"/>
    </row>
    <row r="425" spans="1:7">
      <c r="A425" s="18" t="s">
        <v>61</v>
      </c>
      <c r="B425" s="18"/>
      <c r="C425" s="18"/>
      <c r="D425" s="18">
        <f t="shared" si="9"/>
        <v>360</v>
      </c>
      <c r="E425" s="3"/>
      <c r="F425"/>
      <c r="G425"/>
    </row>
    <row r="426" spans="1:7">
      <c r="A426" s="13" t="s">
        <v>8</v>
      </c>
      <c r="B426" s="13"/>
      <c r="C426" s="13"/>
      <c r="D426" s="13">
        <f>LOG(D417/D422)</f>
        <v>0.34440124680429413</v>
      </c>
      <c r="E426" s="3"/>
      <c r="F426"/>
      <c r="G426"/>
    </row>
    <row r="427" spans="1:7">
      <c r="A427" s="13" t="s">
        <v>9</v>
      </c>
      <c r="B427" s="13"/>
      <c r="C427" s="13"/>
      <c r="D427" s="20">
        <f>ROUND(10+10*ABS(D426),1)</f>
        <v>13.4</v>
      </c>
      <c r="E427" s="21" t="s">
        <v>29</v>
      </c>
      <c r="F427"/>
      <c r="G427"/>
    </row>
    <row r="428" spans="1:7">
      <c r="A428" s="3" t="s">
        <v>11</v>
      </c>
      <c r="B428" s="3"/>
      <c r="C428" s="3"/>
      <c r="D428" s="3" t="e">
        <f>LOG(D417/D418)</f>
        <v>#REF!</v>
      </c>
      <c r="E428" s="3"/>
      <c r="F428"/>
      <c r="G428"/>
    </row>
    <row r="429" spans="1:7">
      <c r="A429" s="3" t="s">
        <v>3</v>
      </c>
      <c r="B429" s="3"/>
      <c r="C429" s="3"/>
      <c r="D429" s="25" t="e">
        <f>ROUND(10+10*ABS(D428),1)</f>
        <v>#REF!</v>
      </c>
      <c r="E429" s="21" t="s">
        <v>29</v>
      </c>
      <c r="F429"/>
      <c r="G429"/>
    </row>
    <row r="430" spans="1:7">
      <c r="A430" s="13" t="s">
        <v>20</v>
      </c>
      <c r="B430" s="13"/>
      <c r="C430" s="13"/>
      <c r="D430" s="13" t="e">
        <f>IF(LOG(D417/AVERAGE(D418,D422))&lt;LOG(3),LOG(3),LOG(D417/AVERAGE(D418,D422)))</f>
        <v>#REF!</v>
      </c>
      <c r="E430" s="3"/>
      <c r="F430"/>
      <c r="G430"/>
    </row>
    <row r="431" spans="1:7">
      <c r="A431" s="13" t="s">
        <v>4</v>
      </c>
      <c r="B431" s="13"/>
      <c r="C431" s="13"/>
      <c r="D431" s="22" t="e">
        <f>ROUND(3-14.1*D430+5.7*D430^2,1)</f>
        <v>#REF!</v>
      </c>
      <c r="E431" s="23" t="s">
        <v>62</v>
      </c>
      <c r="F431"/>
      <c r="G431"/>
    </row>
    <row r="432" spans="1:7">
      <c r="A432" s="3" t="s">
        <v>25</v>
      </c>
      <c r="B432" s="3"/>
      <c r="C432" s="3"/>
      <c r="D432" s="3">
        <f>LOG(D417/D423)</f>
        <v>0.34440124680429413</v>
      </c>
      <c r="E432" s="3"/>
      <c r="F432"/>
      <c r="G432"/>
    </row>
    <row r="433" spans="1:7">
      <c r="A433" s="3" t="s">
        <v>22</v>
      </c>
      <c r="B433" s="3"/>
      <c r="C433" s="3"/>
      <c r="D433" s="25">
        <f>ROUND(10+10*ABS(D432),1)</f>
        <v>13.4</v>
      </c>
      <c r="E433" s="21" t="s">
        <v>29</v>
      </c>
      <c r="F433"/>
      <c r="G433"/>
    </row>
    <row r="434" spans="1:7">
      <c r="A434" s="13" t="s">
        <v>21</v>
      </c>
      <c r="B434" s="13"/>
      <c r="C434" s="13"/>
      <c r="D434" s="13" t="e">
        <f>LOG(D417/D419)</f>
        <v>#REF!</v>
      </c>
      <c r="E434" s="3"/>
      <c r="F434"/>
      <c r="G434"/>
    </row>
    <row r="435" spans="1:7">
      <c r="A435" s="13" t="s">
        <v>26</v>
      </c>
      <c r="B435" s="13"/>
      <c r="C435" s="13"/>
      <c r="D435" s="20" t="e">
        <f>ROUND(10+10*ABS(D434),1)</f>
        <v>#REF!</v>
      </c>
      <c r="E435" s="21" t="s">
        <v>29</v>
      </c>
      <c r="F435"/>
      <c r="G435"/>
    </row>
    <row r="436" spans="1:7">
      <c r="A436" s="14" t="s">
        <v>27</v>
      </c>
      <c r="D436" s="14" t="e">
        <f>IF(LOG(D417/AVERAGE(D419,D423))&lt;LOG(3),LOG(3),LOG(D417/AVERAGE(D419,D423)))</f>
        <v>#REF!</v>
      </c>
      <c r="E436" s="3"/>
      <c r="F436"/>
      <c r="G436"/>
    </row>
    <row r="437" spans="1:7">
      <c r="A437" s="14" t="s">
        <v>28</v>
      </c>
      <c r="D437" s="24" t="e">
        <f>ROUND(3-14.1*D436+5.7*D436^2,1)</f>
        <v>#REF!</v>
      </c>
      <c r="E437" s="23" t="s">
        <v>62</v>
      </c>
      <c r="F437"/>
      <c r="G437"/>
    </row>
    <row r="438" spans="1:7">
      <c r="A438" s="13" t="s">
        <v>31</v>
      </c>
      <c r="B438" s="13"/>
      <c r="C438" s="13"/>
      <c r="D438" s="13">
        <f>LOG(D417/D424)</f>
        <v>0.12854286087712524</v>
      </c>
      <c r="E438" s="3"/>
      <c r="F438"/>
      <c r="G438"/>
    </row>
    <row r="439" spans="1:7">
      <c r="A439" s="13" t="s">
        <v>32</v>
      </c>
      <c r="B439" s="13"/>
      <c r="C439" s="13"/>
      <c r="D439" s="20">
        <f>ROUND(10+10*ABS(D438),1)</f>
        <v>11.3</v>
      </c>
      <c r="E439" s="21" t="s">
        <v>29</v>
      </c>
      <c r="F439"/>
      <c r="G439"/>
    </row>
    <row r="440" spans="1:7">
      <c r="A440" s="14" t="s">
        <v>33</v>
      </c>
      <c r="D440" s="3" t="e">
        <f>LOG(D417/D420)</f>
        <v>#REF!</v>
      </c>
      <c r="F440"/>
      <c r="G440"/>
    </row>
    <row r="441" spans="1:7">
      <c r="A441" s="14" t="s">
        <v>34</v>
      </c>
      <c r="D441" s="25" t="e">
        <f>ROUND(10+10*ABS(D440),1)</f>
        <v>#REF!</v>
      </c>
      <c r="E441" s="21" t="s">
        <v>29</v>
      </c>
      <c r="F441"/>
      <c r="G441"/>
    </row>
    <row r="442" spans="1:7">
      <c r="A442" s="13" t="s">
        <v>35</v>
      </c>
      <c r="B442" s="13"/>
      <c r="C442" s="13"/>
      <c r="D442" s="13">
        <f>IF(LOG(D417/AVERAGE(D424))&lt;LOG(3),LOG(3),LOG(D417/AVERAGE(D424)))</f>
        <v>0.47712125471966244</v>
      </c>
      <c r="E442" s="3"/>
      <c r="F442"/>
      <c r="G442"/>
    </row>
    <row r="443" spans="1:7">
      <c r="A443" s="13" t="s">
        <v>36</v>
      </c>
      <c r="B443" s="13"/>
      <c r="C443" s="13"/>
      <c r="D443" s="22">
        <f>ROUND(3-14.1*D442+5.7*D442^2,1)</f>
        <v>-2.4</v>
      </c>
      <c r="E443" s="23" t="s">
        <v>62</v>
      </c>
      <c r="F443"/>
      <c r="G443"/>
    </row>
    <row r="444" spans="1:7">
      <c r="A444" s="14" t="s">
        <v>37</v>
      </c>
      <c r="D444" s="3">
        <f>LOG(D417/D425)</f>
        <v>0.12854286087712524</v>
      </c>
      <c r="E444" s="3"/>
      <c r="F444"/>
      <c r="G444"/>
    </row>
    <row r="445" spans="1:7">
      <c r="A445" s="14" t="s">
        <v>38</v>
      </c>
      <c r="D445" s="25">
        <f>ROUND(10+10*ABS(D444),1)</f>
        <v>11.3</v>
      </c>
      <c r="E445" s="21" t="s">
        <v>29</v>
      </c>
      <c r="F445"/>
      <c r="G445"/>
    </row>
    <row r="446" spans="1:7">
      <c r="A446" s="13" t="s">
        <v>39</v>
      </c>
      <c r="B446" s="13"/>
      <c r="C446" s="13"/>
      <c r="D446" s="13" t="e">
        <f>LOG(D417/D421)</f>
        <v>#REF!</v>
      </c>
      <c r="F446"/>
      <c r="G446"/>
    </row>
    <row r="447" spans="1:7">
      <c r="A447" s="13" t="s">
        <v>40</v>
      </c>
      <c r="B447" s="13"/>
      <c r="C447" s="13"/>
      <c r="D447" s="20" t="e">
        <f>ROUND(10+10*ABS(D446),1)</f>
        <v>#REF!</v>
      </c>
      <c r="E447" s="21" t="s">
        <v>29</v>
      </c>
      <c r="F447"/>
      <c r="G447"/>
    </row>
    <row r="448" spans="1:7">
      <c r="A448" s="14" t="s">
        <v>41</v>
      </c>
      <c r="D448" s="14" t="e">
        <f>IF(LOG(D417/AVERAGE(D421,D425))&lt;LOG(3),LOG(3),LOG(D417/AVERAGE(D421,D425)))</f>
        <v>#REF!</v>
      </c>
      <c r="E448" s="3"/>
      <c r="F448"/>
      <c r="G448"/>
    </row>
    <row r="449" spans="1:7">
      <c r="A449" s="14" t="s">
        <v>42</v>
      </c>
      <c r="D449" s="24" t="e">
        <f>ROUND(3-14.1*D448+5.7*D448^2,1)</f>
        <v>#REF!</v>
      </c>
      <c r="E449" s="23" t="s">
        <v>62</v>
      </c>
      <c r="F449"/>
      <c r="G449"/>
    </row>
    <row r="452" spans="1:7">
      <c r="A452" s="12" t="s">
        <v>65</v>
      </c>
      <c r="B452" s="12"/>
      <c r="C452" s="12"/>
      <c r="D452" s="3"/>
      <c r="E452" s="3"/>
      <c r="F452"/>
      <c r="G452"/>
    </row>
    <row r="453" spans="1:7">
      <c r="A453" s="17" t="s">
        <v>10</v>
      </c>
      <c r="B453" s="17"/>
      <c r="C453" s="17"/>
      <c r="D453" s="17">
        <v>12</v>
      </c>
      <c r="E453" s="3"/>
      <c r="F453"/>
      <c r="G453"/>
    </row>
    <row r="454" spans="1:7">
      <c r="A454" s="18" t="s">
        <v>52</v>
      </c>
      <c r="B454" s="18"/>
      <c r="C454" s="18"/>
      <c r="D454" s="18">
        <f t="shared" ref="D454:D462" si="10">D417</f>
        <v>484</v>
      </c>
      <c r="E454" s="3"/>
      <c r="F454"/>
      <c r="G454"/>
    </row>
    <row r="455" spans="1:7">
      <c r="A455" s="19" t="s">
        <v>54</v>
      </c>
      <c r="B455" s="19"/>
      <c r="C455" s="19"/>
      <c r="D455" s="19" t="e">
        <f t="shared" si="10"/>
        <v>#REF!</v>
      </c>
      <c r="E455" s="3"/>
      <c r="F455"/>
      <c r="G455"/>
    </row>
    <row r="456" spans="1:7">
      <c r="A456" s="19" t="s">
        <v>55</v>
      </c>
      <c r="B456" s="19"/>
      <c r="C456" s="19"/>
      <c r="D456" s="19" t="e">
        <f t="shared" si="10"/>
        <v>#REF!</v>
      </c>
      <c r="E456" s="3"/>
      <c r="F456"/>
      <c r="G456"/>
    </row>
    <row r="457" spans="1:7">
      <c r="A457" s="19" t="s">
        <v>56</v>
      </c>
      <c r="B457" s="19"/>
      <c r="C457" s="19"/>
      <c r="D457" s="19" t="e">
        <f t="shared" si="10"/>
        <v>#REF!</v>
      </c>
      <c r="E457" s="3"/>
      <c r="F457"/>
      <c r="G457"/>
    </row>
    <row r="458" spans="1:7">
      <c r="A458" s="19" t="s">
        <v>57</v>
      </c>
      <c r="B458" s="19"/>
      <c r="C458" s="19"/>
      <c r="D458" s="19" t="e">
        <f t="shared" si="10"/>
        <v>#REF!</v>
      </c>
      <c r="E458" s="3"/>
      <c r="F458"/>
      <c r="G458"/>
    </row>
    <row r="459" spans="1:7">
      <c r="A459" s="18" t="s">
        <v>58</v>
      </c>
      <c r="B459" s="18"/>
      <c r="C459" s="18"/>
      <c r="D459" s="18">
        <f t="shared" si="10"/>
        <v>219</v>
      </c>
      <c r="E459" s="3"/>
      <c r="F459"/>
      <c r="G459"/>
    </row>
    <row r="460" spans="1:7">
      <c r="A460" s="18" t="s">
        <v>59</v>
      </c>
      <c r="B460" s="18"/>
      <c r="C460" s="18"/>
      <c r="D460" s="18">
        <f t="shared" si="10"/>
        <v>219</v>
      </c>
      <c r="E460" s="3"/>
      <c r="F460"/>
      <c r="G460"/>
    </row>
    <row r="461" spans="1:7">
      <c r="A461" s="18" t="s">
        <v>60</v>
      </c>
      <c r="B461" s="18"/>
      <c r="C461" s="18"/>
      <c r="D461" s="18">
        <f t="shared" si="10"/>
        <v>360</v>
      </c>
      <c r="E461" s="3"/>
      <c r="F461"/>
      <c r="G461"/>
    </row>
    <row r="462" spans="1:7">
      <c r="A462" s="18" t="s">
        <v>61</v>
      </c>
      <c r="B462" s="18"/>
      <c r="C462" s="18"/>
      <c r="D462" s="18">
        <f t="shared" si="10"/>
        <v>360</v>
      </c>
      <c r="E462" s="3"/>
      <c r="F462"/>
      <c r="G462"/>
    </row>
    <row r="463" spans="1:7">
      <c r="A463" s="13" t="s">
        <v>8</v>
      </c>
      <c r="B463" s="13"/>
      <c r="C463" s="13"/>
      <c r="D463" s="13">
        <f>LOG(D454/D459)</f>
        <v>0.34440124680429413</v>
      </c>
      <c r="E463" s="3"/>
      <c r="F463"/>
      <c r="G463"/>
    </row>
    <row r="464" spans="1:7">
      <c r="A464" s="13" t="s">
        <v>9</v>
      </c>
      <c r="B464" s="13"/>
      <c r="C464" s="13"/>
      <c r="D464" s="20">
        <f>ROUND(10+10*ABS(D463),1)</f>
        <v>13.4</v>
      </c>
      <c r="E464" s="21" t="s">
        <v>29</v>
      </c>
      <c r="F464"/>
      <c r="G464"/>
    </row>
    <row r="465" spans="1:7">
      <c r="A465" s="3" t="s">
        <v>11</v>
      </c>
      <c r="B465" s="3"/>
      <c r="C465" s="3"/>
      <c r="D465" s="3" t="e">
        <f>LOG(D454/D455)</f>
        <v>#REF!</v>
      </c>
      <c r="E465" s="3"/>
      <c r="F465"/>
      <c r="G465"/>
    </row>
    <row r="466" spans="1:7">
      <c r="A466" s="3" t="s">
        <v>3</v>
      </c>
      <c r="B466" s="3"/>
      <c r="C466" s="3"/>
      <c r="D466" s="25" t="e">
        <f>ROUND(10+10*ABS(D465),1)</f>
        <v>#REF!</v>
      </c>
      <c r="E466" s="21" t="s">
        <v>29</v>
      </c>
      <c r="F466"/>
      <c r="G466"/>
    </row>
    <row r="467" spans="1:7">
      <c r="A467" s="13" t="s">
        <v>20</v>
      </c>
      <c r="B467" s="13"/>
      <c r="C467" s="13"/>
      <c r="D467" s="13" t="e">
        <f>LOG(D454/AVERAGE(D455,D459))</f>
        <v>#REF!</v>
      </c>
      <c r="E467" s="3"/>
      <c r="F467"/>
      <c r="G467"/>
    </row>
    <row r="468" spans="1:7">
      <c r="A468" s="13" t="s">
        <v>4</v>
      </c>
      <c r="B468" s="13"/>
      <c r="C468" s="13"/>
      <c r="D468" s="28" t="e">
        <f>ROUND(10+20*D467,1)</f>
        <v>#REF!</v>
      </c>
      <c r="E468" s="27" t="s">
        <v>30</v>
      </c>
      <c r="F468"/>
      <c r="G468"/>
    </row>
    <row r="469" spans="1:7">
      <c r="A469" s="3" t="s">
        <v>25</v>
      </c>
      <c r="B469" s="3"/>
      <c r="C469" s="3"/>
      <c r="D469" s="3">
        <f>LOG(D454/D460)</f>
        <v>0.34440124680429413</v>
      </c>
      <c r="E469" s="3"/>
      <c r="F469"/>
      <c r="G469"/>
    </row>
    <row r="470" spans="1:7">
      <c r="A470" s="3" t="s">
        <v>22</v>
      </c>
      <c r="B470" s="3"/>
      <c r="C470" s="3"/>
      <c r="D470" s="25">
        <f>ROUND(10+10*ABS(D469),1)</f>
        <v>13.4</v>
      </c>
      <c r="E470" s="21" t="s">
        <v>29</v>
      </c>
      <c r="F470"/>
      <c r="G470"/>
    </row>
    <row r="471" spans="1:7">
      <c r="A471" s="13" t="s">
        <v>21</v>
      </c>
      <c r="B471" s="13"/>
      <c r="C471" s="13"/>
      <c r="D471" s="13" t="e">
        <f>LOG(D454/D456)</f>
        <v>#REF!</v>
      </c>
      <c r="E471" s="3"/>
      <c r="F471"/>
      <c r="G471"/>
    </row>
    <row r="472" spans="1:7">
      <c r="A472" s="13" t="s">
        <v>26</v>
      </c>
      <c r="B472" s="13"/>
      <c r="C472" s="13"/>
      <c r="D472" s="20" t="e">
        <f>ROUND(10+10*ABS(D471),1)</f>
        <v>#REF!</v>
      </c>
      <c r="E472" s="21" t="s">
        <v>29</v>
      </c>
      <c r="F472"/>
      <c r="G472"/>
    </row>
    <row r="473" spans="1:7">
      <c r="A473" s="14" t="s">
        <v>27</v>
      </c>
      <c r="D473" s="3" t="e">
        <f>LOG(D454/AVERAGE(D456,D460))</f>
        <v>#REF!</v>
      </c>
      <c r="E473" s="3"/>
      <c r="F473"/>
      <c r="G473"/>
    </row>
    <row r="474" spans="1:7">
      <c r="A474" s="14" t="s">
        <v>28</v>
      </c>
      <c r="D474" s="29" t="e">
        <f>ROUND(10+20*D473,1)</f>
        <v>#REF!</v>
      </c>
      <c r="E474" s="27" t="s">
        <v>30</v>
      </c>
      <c r="F474"/>
      <c r="G474"/>
    </row>
    <row r="475" spans="1:7">
      <c r="A475" s="13" t="s">
        <v>31</v>
      </c>
      <c r="B475" s="13"/>
      <c r="C475" s="13"/>
      <c r="D475" s="13">
        <f>LOG(D454/D461)</f>
        <v>0.12854286087712524</v>
      </c>
      <c r="E475" s="3"/>
      <c r="F475"/>
      <c r="G475"/>
    </row>
    <row r="476" spans="1:7">
      <c r="A476" s="13" t="s">
        <v>32</v>
      </c>
      <c r="B476" s="13"/>
      <c r="C476" s="13"/>
      <c r="D476" s="20">
        <f>ROUND(10+10*ABS(D475),1)</f>
        <v>11.3</v>
      </c>
      <c r="E476" s="21" t="s">
        <v>29</v>
      </c>
      <c r="F476"/>
      <c r="G476"/>
    </row>
    <row r="477" spans="1:7">
      <c r="A477" s="14" t="s">
        <v>33</v>
      </c>
      <c r="D477" s="3" t="e">
        <f>LOG(D454/D457)</f>
        <v>#REF!</v>
      </c>
      <c r="F477"/>
      <c r="G477"/>
    </row>
    <row r="478" spans="1:7">
      <c r="A478" s="14" t="s">
        <v>34</v>
      </c>
      <c r="D478" s="25" t="e">
        <f>ROUND(10+10*ABS(D477),1)</f>
        <v>#REF!</v>
      </c>
      <c r="E478" s="21" t="s">
        <v>29</v>
      </c>
      <c r="F478"/>
      <c r="G478"/>
    </row>
    <row r="479" spans="1:7">
      <c r="A479" s="13" t="s">
        <v>35</v>
      </c>
      <c r="B479" s="13"/>
      <c r="C479" s="13"/>
      <c r="D479" s="13" t="e">
        <f>LOG(D454/AVERAGE(D457,D461))</f>
        <v>#REF!</v>
      </c>
      <c r="E479" s="3"/>
      <c r="F479"/>
      <c r="G479"/>
    </row>
    <row r="480" spans="1:7">
      <c r="A480" s="13" t="s">
        <v>36</v>
      </c>
      <c r="B480" s="13"/>
      <c r="C480" s="13"/>
      <c r="D480" s="28" t="e">
        <f>ROUND(10+20*D479,1)</f>
        <v>#REF!</v>
      </c>
      <c r="E480" s="27" t="s">
        <v>30</v>
      </c>
      <c r="F480"/>
      <c r="G480"/>
    </row>
    <row r="481" spans="1:7">
      <c r="A481" s="14" t="s">
        <v>37</v>
      </c>
      <c r="D481" s="3">
        <f>LOG(D454/D462)</f>
        <v>0.12854286087712524</v>
      </c>
      <c r="E481" s="3"/>
      <c r="F481"/>
      <c r="G481"/>
    </row>
    <row r="482" spans="1:7">
      <c r="A482" s="14" t="s">
        <v>38</v>
      </c>
      <c r="D482" s="25">
        <f>ROUND(10+10*ABS(D481),1)</f>
        <v>11.3</v>
      </c>
      <c r="E482" s="21" t="s">
        <v>29</v>
      </c>
      <c r="F482"/>
      <c r="G482"/>
    </row>
    <row r="483" spans="1:7">
      <c r="A483" s="13" t="s">
        <v>39</v>
      </c>
      <c r="B483" s="13"/>
      <c r="C483" s="13"/>
      <c r="D483" s="13" t="e">
        <f>LOG(D454/D458)</f>
        <v>#REF!</v>
      </c>
      <c r="F483"/>
      <c r="G483"/>
    </row>
    <row r="484" spans="1:7">
      <c r="A484" s="13" t="s">
        <v>40</v>
      </c>
      <c r="B484" s="13"/>
      <c r="C484" s="13"/>
      <c r="D484" s="20" t="e">
        <f>ROUND(10+10*ABS(D483),1)</f>
        <v>#REF!</v>
      </c>
      <c r="E484" s="21" t="s">
        <v>29</v>
      </c>
      <c r="F484"/>
      <c r="G484"/>
    </row>
    <row r="485" spans="1:7">
      <c r="A485" s="14" t="s">
        <v>41</v>
      </c>
      <c r="D485" s="3" t="e">
        <f>LOG(D454/AVERAGE(D458,D462))</f>
        <v>#REF!</v>
      </c>
      <c r="E485" s="3"/>
      <c r="F485"/>
      <c r="G485"/>
    </row>
    <row r="486" spans="1:7">
      <c r="A486" s="14" t="s">
        <v>42</v>
      </c>
      <c r="D486" s="29" t="e">
        <f>ROUND(10+20*D485,1)</f>
        <v>#REF!</v>
      </c>
      <c r="E486" s="27" t="s">
        <v>30</v>
      </c>
      <c r="F486"/>
      <c r="G486"/>
    </row>
    <row r="489" spans="1:7">
      <c r="A489" s="12" t="s">
        <v>70</v>
      </c>
      <c r="B489" s="12"/>
      <c r="C489" s="12"/>
      <c r="D489" s="3"/>
      <c r="E489" s="3"/>
      <c r="F489"/>
      <c r="G489"/>
    </row>
    <row r="490" spans="1:7">
      <c r="A490" s="17" t="s">
        <v>10</v>
      </c>
      <c r="B490" s="17"/>
      <c r="C490" s="17"/>
      <c r="D490" s="17">
        <v>13</v>
      </c>
      <c r="E490" s="3"/>
      <c r="F490"/>
      <c r="G490"/>
    </row>
    <row r="491" spans="1:7">
      <c r="A491" s="18" t="s">
        <v>52</v>
      </c>
      <c r="B491" s="18"/>
      <c r="C491" s="18"/>
      <c r="D491" s="18">
        <f t="shared" ref="D491:D499" si="11">D454</f>
        <v>484</v>
      </c>
      <c r="E491" s="3"/>
      <c r="F491"/>
      <c r="G491"/>
    </row>
    <row r="492" spans="1:7">
      <c r="A492" s="19" t="s">
        <v>54</v>
      </c>
      <c r="B492" s="19"/>
      <c r="C492" s="19"/>
      <c r="D492" s="19" t="e">
        <f t="shared" si="11"/>
        <v>#REF!</v>
      </c>
      <c r="E492" s="3"/>
      <c r="F492"/>
      <c r="G492"/>
    </row>
    <row r="493" spans="1:7">
      <c r="A493" s="19" t="s">
        <v>55</v>
      </c>
      <c r="B493" s="19"/>
      <c r="C493" s="19"/>
      <c r="D493" s="19" t="e">
        <f t="shared" si="11"/>
        <v>#REF!</v>
      </c>
      <c r="E493" s="3"/>
      <c r="F493"/>
      <c r="G493"/>
    </row>
    <row r="494" spans="1:7">
      <c r="A494" s="19" t="s">
        <v>56</v>
      </c>
      <c r="B494" s="19"/>
      <c r="C494" s="19"/>
      <c r="D494" s="19" t="e">
        <f t="shared" si="11"/>
        <v>#REF!</v>
      </c>
      <c r="E494" s="3"/>
      <c r="F494"/>
      <c r="G494"/>
    </row>
    <row r="495" spans="1:7">
      <c r="A495" s="19" t="s">
        <v>57</v>
      </c>
      <c r="B495" s="19"/>
      <c r="C495" s="19"/>
      <c r="D495" s="19" t="e">
        <f t="shared" si="11"/>
        <v>#REF!</v>
      </c>
      <c r="E495" s="3"/>
      <c r="F495"/>
      <c r="G495"/>
    </row>
    <row r="496" spans="1:7">
      <c r="A496" s="18" t="s">
        <v>58</v>
      </c>
      <c r="B496" s="18"/>
      <c r="C496" s="18"/>
      <c r="D496" s="18">
        <f t="shared" si="11"/>
        <v>219</v>
      </c>
      <c r="E496" s="3"/>
      <c r="F496"/>
      <c r="G496"/>
    </row>
    <row r="497" spans="1:7">
      <c r="A497" s="18" t="s">
        <v>59</v>
      </c>
      <c r="B497" s="18"/>
      <c r="C497" s="18"/>
      <c r="D497" s="18">
        <f t="shared" si="11"/>
        <v>219</v>
      </c>
      <c r="E497" s="3"/>
      <c r="F497"/>
      <c r="G497"/>
    </row>
    <row r="498" spans="1:7">
      <c r="A498" s="18" t="s">
        <v>60</v>
      </c>
      <c r="B498" s="18"/>
      <c r="C498" s="18"/>
      <c r="D498" s="18">
        <f t="shared" si="11"/>
        <v>360</v>
      </c>
      <c r="E498" s="3"/>
      <c r="F498"/>
      <c r="G498"/>
    </row>
    <row r="499" spans="1:7">
      <c r="A499" s="18" t="s">
        <v>61</v>
      </c>
      <c r="B499" s="18"/>
      <c r="C499" s="18"/>
      <c r="D499" s="18">
        <f t="shared" si="11"/>
        <v>360</v>
      </c>
      <c r="E499" s="3"/>
      <c r="F499"/>
      <c r="G499"/>
    </row>
    <row r="500" spans="1:7">
      <c r="A500" s="13" t="s">
        <v>8</v>
      </c>
      <c r="B500" s="13"/>
      <c r="C500" s="13"/>
      <c r="D500" s="13">
        <f>LOG(D491/D496)</f>
        <v>0.34440124680429413</v>
      </c>
      <c r="E500" s="3"/>
      <c r="F500"/>
      <c r="G500"/>
    </row>
    <row r="501" spans="1:7">
      <c r="A501" s="13" t="s">
        <v>9</v>
      </c>
      <c r="B501" s="13"/>
      <c r="C501" s="13"/>
      <c r="D501" s="20">
        <f>ROUND(10+10*ABS(D500),1)</f>
        <v>13.4</v>
      </c>
      <c r="E501" s="21" t="s">
        <v>29</v>
      </c>
      <c r="F501"/>
      <c r="G501"/>
    </row>
    <row r="502" spans="1:7">
      <c r="A502" s="3" t="s">
        <v>11</v>
      </c>
      <c r="B502" s="3"/>
      <c r="C502" s="3"/>
      <c r="D502" s="3" t="e">
        <f>LOG(D496/AVERAGE(D491,D492))</f>
        <v>#REF!</v>
      </c>
      <c r="E502" s="3"/>
      <c r="F502"/>
      <c r="G502"/>
    </row>
    <row r="503" spans="1:7">
      <c r="A503" s="3" t="s">
        <v>3</v>
      </c>
      <c r="B503" s="3"/>
      <c r="C503" s="3"/>
      <c r="D503" s="29" t="e">
        <f>ROUND(10+20*D502,1)</f>
        <v>#REF!</v>
      </c>
      <c r="E503" s="27" t="s">
        <v>30</v>
      </c>
      <c r="F503"/>
      <c r="G503"/>
    </row>
    <row r="504" spans="1:7">
      <c r="A504" s="13" t="s">
        <v>20</v>
      </c>
      <c r="B504" s="13"/>
      <c r="C504" s="13"/>
      <c r="D504" s="13" t="e">
        <f>LOG(D492/D496)</f>
        <v>#REF!</v>
      </c>
      <c r="E504" s="3"/>
      <c r="F504"/>
      <c r="G504"/>
    </row>
    <row r="505" spans="1:7">
      <c r="A505" s="13" t="s">
        <v>4</v>
      </c>
      <c r="B505" s="13"/>
      <c r="C505" s="13"/>
      <c r="D505" s="20" t="e">
        <f>ROUND(10+10*ABS(D504),1)</f>
        <v>#REF!</v>
      </c>
      <c r="E505" s="21" t="s">
        <v>29</v>
      </c>
      <c r="F505"/>
      <c r="G505"/>
    </row>
    <row r="506" spans="1:7">
      <c r="A506" s="3" t="s">
        <v>25</v>
      </c>
      <c r="B506" s="3"/>
      <c r="C506" s="3"/>
      <c r="D506" s="3">
        <f>LOG(D491/D497)</f>
        <v>0.34440124680429413</v>
      </c>
      <c r="E506" s="3"/>
      <c r="F506"/>
      <c r="G506"/>
    </row>
    <row r="507" spans="1:7">
      <c r="A507" s="3" t="s">
        <v>22</v>
      </c>
      <c r="B507" s="3"/>
      <c r="C507" s="3"/>
      <c r="D507" s="25">
        <f>ROUND(10+10*ABS(D506),1)</f>
        <v>13.4</v>
      </c>
      <c r="E507" s="21" t="s">
        <v>29</v>
      </c>
      <c r="F507"/>
      <c r="G507"/>
    </row>
    <row r="508" spans="1:7">
      <c r="A508" s="13" t="s">
        <v>21</v>
      </c>
      <c r="B508" s="13"/>
      <c r="C508" s="13"/>
      <c r="D508" s="13" t="e">
        <f>LOG(D497/AVERAGE(D491,D493))</f>
        <v>#REF!</v>
      </c>
      <c r="E508" s="3"/>
      <c r="F508"/>
      <c r="G508"/>
    </row>
    <row r="509" spans="1:7">
      <c r="A509" s="13" t="s">
        <v>26</v>
      </c>
      <c r="B509" s="13"/>
      <c r="C509" s="13"/>
      <c r="D509" s="28" t="e">
        <f>ROUND(10+20*D508,1)</f>
        <v>#REF!</v>
      </c>
      <c r="E509" s="27" t="s">
        <v>30</v>
      </c>
      <c r="F509"/>
      <c r="G509"/>
    </row>
    <row r="510" spans="1:7">
      <c r="A510" s="14" t="s">
        <v>27</v>
      </c>
      <c r="D510" s="3" t="e">
        <f>LOG(D493/D497)</f>
        <v>#REF!</v>
      </c>
      <c r="E510" s="3"/>
      <c r="F510"/>
      <c r="G510"/>
    </row>
    <row r="511" spans="1:7">
      <c r="A511" s="14" t="s">
        <v>28</v>
      </c>
      <c r="D511" s="25" t="e">
        <f>ROUND(10+10*ABS(D510),1)</f>
        <v>#REF!</v>
      </c>
      <c r="E511" s="21" t="s">
        <v>29</v>
      </c>
      <c r="F511"/>
      <c r="G511"/>
    </row>
    <row r="512" spans="1:7">
      <c r="A512" s="13" t="s">
        <v>31</v>
      </c>
      <c r="B512" s="13"/>
      <c r="C512" s="13"/>
      <c r="D512" s="13">
        <f>LOG(D491/D498)</f>
        <v>0.12854286087712524</v>
      </c>
      <c r="E512" s="3"/>
      <c r="F512"/>
      <c r="G512"/>
    </row>
    <row r="513" spans="1:7">
      <c r="A513" s="13" t="s">
        <v>32</v>
      </c>
      <c r="B513" s="13"/>
      <c r="C513" s="13"/>
      <c r="D513" s="20">
        <f>ROUND(10+10*ABS(D512),1)</f>
        <v>11.3</v>
      </c>
      <c r="E513" s="21" t="s">
        <v>29</v>
      </c>
      <c r="F513"/>
      <c r="G513"/>
    </row>
    <row r="514" spans="1:7">
      <c r="A514" s="14" t="s">
        <v>33</v>
      </c>
      <c r="D514" s="3" t="e">
        <f>LOG(D498/AVERAGE(D491,D494))</f>
        <v>#REF!</v>
      </c>
      <c r="F514"/>
      <c r="G514"/>
    </row>
    <row r="515" spans="1:7">
      <c r="A515" s="14" t="s">
        <v>34</v>
      </c>
      <c r="D515" s="29" t="e">
        <f>ROUND(10+20*D514,1)</f>
        <v>#REF!</v>
      </c>
      <c r="E515" s="27" t="s">
        <v>30</v>
      </c>
      <c r="F515"/>
      <c r="G515"/>
    </row>
    <row r="516" spans="1:7">
      <c r="A516" s="13" t="s">
        <v>35</v>
      </c>
      <c r="B516" s="13"/>
      <c r="C516" s="13"/>
      <c r="D516" s="13" t="e">
        <f>LOG(D494/D498)</f>
        <v>#REF!</v>
      </c>
      <c r="E516" s="3"/>
      <c r="F516"/>
      <c r="G516"/>
    </row>
    <row r="517" spans="1:7">
      <c r="A517" s="13" t="s">
        <v>36</v>
      </c>
      <c r="B517" s="13"/>
      <c r="C517" s="13"/>
      <c r="D517" s="20" t="e">
        <f>ROUND(10+10*ABS(D516),1)</f>
        <v>#REF!</v>
      </c>
      <c r="E517" s="21" t="s">
        <v>29</v>
      </c>
      <c r="F517"/>
      <c r="G517"/>
    </row>
    <row r="518" spans="1:7">
      <c r="A518" s="14" t="s">
        <v>37</v>
      </c>
      <c r="D518" s="3">
        <f>LOG(D491/D499)</f>
        <v>0.12854286087712524</v>
      </c>
      <c r="E518" s="3"/>
      <c r="F518"/>
      <c r="G518"/>
    </row>
    <row r="519" spans="1:7">
      <c r="A519" s="14" t="s">
        <v>38</v>
      </c>
      <c r="D519" s="25">
        <f>ROUND(10+10*ABS(D518),1)</f>
        <v>11.3</v>
      </c>
      <c r="E519" s="21" t="s">
        <v>29</v>
      </c>
      <c r="F519"/>
      <c r="G519"/>
    </row>
    <row r="520" spans="1:7">
      <c r="A520" s="13" t="s">
        <v>39</v>
      </c>
      <c r="B520" s="13"/>
      <c r="C520" s="13"/>
      <c r="D520" s="13" t="e">
        <f>LOG(D499/AVERAGE(D491,D495))</f>
        <v>#REF!</v>
      </c>
      <c r="F520"/>
      <c r="G520"/>
    </row>
    <row r="521" spans="1:7">
      <c r="A521" s="13" t="s">
        <v>40</v>
      </c>
      <c r="B521" s="13"/>
      <c r="C521" s="13"/>
      <c r="D521" s="28" t="e">
        <f>ROUND(10+20*D520,1)</f>
        <v>#REF!</v>
      </c>
      <c r="E521" s="27" t="s">
        <v>30</v>
      </c>
      <c r="F521"/>
      <c r="G521"/>
    </row>
    <row r="522" spans="1:7">
      <c r="A522" s="14" t="s">
        <v>41</v>
      </c>
      <c r="D522" s="3" t="e">
        <f>LOG(D495/D499)</f>
        <v>#REF!</v>
      </c>
      <c r="E522" s="3"/>
      <c r="F522"/>
      <c r="G522"/>
    </row>
    <row r="523" spans="1:7">
      <c r="A523" s="14" t="s">
        <v>42</v>
      </c>
      <c r="D523" s="25" t="e">
        <f>ROUND(10+10*ABS(D522),1)</f>
        <v>#REF!</v>
      </c>
      <c r="E523" s="21" t="s">
        <v>29</v>
      </c>
      <c r="F523"/>
      <c r="G523"/>
    </row>
    <row r="526" spans="1:7">
      <c r="A526" s="12" t="s">
        <v>69</v>
      </c>
      <c r="B526" s="12"/>
      <c r="C526" s="12"/>
      <c r="D526" s="3"/>
      <c r="E526" s="3"/>
      <c r="F526"/>
      <c r="G526"/>
    </row>
    <row r="527" spans="1:7">
      <c r="A527" s="17" t="s">
        <v>10</v>
      </c>
      <c r="B527" s="17"/>
      <c r="C527" s="17"/>
      <c r="D527" s="17">
        <v>14</v>
      </c>
      <c r="E527" s="3"/>
      <c r="F527"/>
      <c r="G527"/>
    </row>
    <row r="528" spans="1:7">
      <c r="A528" s="18" t="s">
        <v>52</v>
      </c>
      <c r="B528" s="18"/>
      <c r="C528" s="18"/>
      <c r="D528" s="18">
        <f t="shared" ref="D528:D536" si="12">D491</f>
        <v>484</v>
      </c>
      <c r="E528" s="3"/>
      <c r="F528"/>
      <c r="G528"/>
    </row>
    <row r="529" spans="1:7">
      <c r="A529" s="19" t="s">
        <v>54</v>
      </c>
      <c r="B529" s="19"/>
      <c r="C529" s="19"/>
      <c r="D529" s="19" t="e">
        <f t="shared" si="12"/>
        <v>#REF!</v>
      </c>
      <c r="E529" s="3"/>
      <c r="F529"/>
      <c r="G529"/>
    </row>
    <row r="530" spans="1:7">
      <c r="A530" s="19" t="s">
        <v>55</v>
      </c>
      <c r="B530" s="19"/>
      <c r="C530" s="19"/>
      <c r="D530" s="19" t="e">
        <f t="shared" si="12"/>
        <v>#REF!</v>
      </c>
      <c r="E530" s="3"/>
      <c r="F530"/>
      <c r="G530"/>
    </row>
    <row r="531" spans="1:7">
      <c r="A531" s="19" t="s">
        <v>56</v>
      </c>
      <c r="B531" s="19"/>
      <c r="C531" s="19"/>
      <c r="D531" s="19" t="e">
        <f t="shared" si="12"/>
        <v>#REF!</v>
      </c>
      <c r="E531" s="3"/>
      <c r="F531"/>
      <c r="G531"/>
    </row>
    <row r="532" spans="1:7">
      <c r="A532" s="19" t="s">
        <v>57</v>
      </c>
      <c r="B532" s="19"/>
      <c r="C532" s="19"/>
      <c r="D532" s="19" t="e">
        <f t="shared" si="12"/>
        <v>#REF!</v>
      </c>
      <c r="E532" s="3"/>
      <c r="F532"/>
      <c r="G532"/>
    </row>
    <row r="533" spans="1:7">
      <c r="A533" s="18" t="s">
        <v>58</v>
      </c>
      <c r="B533" s="18"/>
      <c r="C533" s="18"/>
      <c r="D533" s="18">
        <f t="shared" si="12"/>
        <v>219</v>
      </c>
      <c r="E533" s="3"/>
      <c r="F533"/>
      <c r="G533"/>
    </row>
    <row r="534" spans="1:7">
      <c r="A534" s="18" t="s">
        <v>59</v>
      </c>
      <c r="B534" s="18"/>
      <c r="C534" s="18"/>
      <c r="D534" s="18">
        <f t="shared" si="12"/>
        <v>219</v>
      </c>
      <c r="E534" s="3"/>
      <c r="F534"/>
      <c r="G534"/>
    </row>
    <row r="535" spans="1:7">
      <c r="A535" s="18" t="s">
        <v>60</v>
      </c>
      <c r="B535" s="18"/>
      <c r="C535" s="18"/>
      <c r="D535" s="18">
        <f t="shared" si="12"/>
        <v>360</v>
      </c>
      <c r="E535" s="3"/>
      <c r="F535"/>
      <c r="G535"/>
    </row>
    <row r="536" spans="1:7">
      <c r="A536" s="18" t="s">
        <v>61</v>
      </c>
      <c r="B536" s="18"/>
      <c r="C536" s="18"/>
      <c r="D536" s="18">
        <f t="shared" si="12"/>
        <v>360</v>
      </c>
      <c r="E536" s="3"/>
      <c r="F536"/>
      <c r="G536"/>
    </row>
    <row r="537" spans="1:7">
      <c r="A537" s="13" t="s">
        <v>8</v>
      </c>
      <c r="B537" s="13"/>
      <c r="C537" s="13"/>
      <c r="D537" s="13">
        <f>LOG(D528/D533)</f>
        <v>0.34440124680429413</v>
      </c>
      <c r="E537" s="3"/>
      <c r="F537"/>
      <c r="G537"/>
    </row>
    <row r="538" spans="1:7">
      <c r="A538" s="13" t="s">
        <v>9</v>
      </c>
      <c r="B538" s="13"/>
      <c r="C538" s="13"/>
      <c r="D538" s="20">
        <f>ROUND(10+10*ABS(D537),1)</f>
        <v>13.4</v>
      </c>
      <c r="E538" s="21" t="s">
        <v>29</v>
      </c>
      <c r="F538"/>
      <c r="G538"/>
    </row>
    <row r="539" spans="1:7">
      <c r="A539" s="3" t="s">
        <v>11</v>
      </c>
      <c r="B539" s="3"/>
      <c r="C539" s="3"/>
      <c r="D539" s="3" t="e">
        <f>IF(LOG(D533/AVERAGE(D528,D529))&lt;LOG(3),LOG(3),LOG(D533/AVERAGE(D528,D529)))</f>
        <v>#REF!</v>
      </c>
      <c r="E539" s="3"/>
      <c r="F539"/>
      <c r="G539"/>
    </row>
    <row r="540" spans="1:7">
      <c r="A540" s="3" t="s">
        <v>3</v>
      </c>
      <c r="B540" s="3"/>
      <c r="C540" s="3"/>
      <c r="D540" s="24" t="e">
        <f>ROUND(3-14.1*D539+5.7*D539^2,1)</f>
        <v>#REF!</v>
      </c>
      <c r="E540" s="23" t="s">
        <v>62</v>
      </c>
      <c r="F540"/>
      <c r="G540"/>
    </row>
    <row r="541" spans="1:7">
      <c r="A541" s="13" t="s">
        <v>20</v>
      </c>
      <c r="B541" s="13"/>
      <c r="C541" s="13"/>
      <c r="D541" s="13" t="e">
        <f>LOG(D529/D533)</f>
        <v>#REF!</v>
      </c>
      <c r="E541" s="3"/>
      <c r="F541"/>
      <c r="G541"/>
    </row>
    <row r="542" spans="1:7">
      <c r="A542" s="13" t="s">
        <v>4</v>
      </c>
      <c r="B542" s="13"/>
      <c r="C542" s="13"/>
      <c r="D542" s="20" t="e">
        <f>ROUND(10+10*ABS(D541),1)</f>
        <v>#REF!</v>
      </c>
      <c r="E542" s="21" t="s">
        <v>29</v>
      </c>
      <c r="F542"/>
      <c r="G542"/>
    </row>
    <row r="543" spans="1:7">
      <c r="A543" s="3" t="s">
        <v>25</v>
      </c>
      <c r="B543" s="3"/>
      <c r="C543" s="3"/>
      <c r="D543" s="3">
        <f>LOG(D528/D534)</f>
        <v>0.34440124680429413</v>
      </c>
      <c r="E543" s="3"/>
      <c r="F543"/>
      <c r="G543"/>
    </row>
    <row r="544" spans="1:7">
      <c r="A544" s="3" t="s">
        <v>22</v>
      </c>
      <c r="B544" s="3"/>
      <c r="C544" s="3"/>
      <c r="D544" s="25">
        <f>ROUND(10+10*ABS(D543),1)</f>
        <v>13.4</v>
      </c>
      <c r="E544" s="21" t="s">
        <v>29</v>
      </c>
      <c r="F544"/>
      <c r="G544"/>
    </row>
    <row r="545" spans="1:7">
      <c r="A545" s="13" t="s">
        <v>21</v>
      </c>
      <c r="B545" s="13"/>
      <c r="C545" s="13"/>
      <c r="D545" s="13" t="e">
        <f>IF(LOG(D534/AVERAGE(D528,D530))&lt;LOG(3),LOG(3),LOG(D534/AVERAGE(D528,D530)))</f>
        <v>#REF!</v>
      </c>
      <c r="E545" s="3"/>
      <c r="F545"/>
      <c r="G545"/>
    </row>
    <row r="546" spans="1:7">
      <c r="A546" s="13" t="s">
        <v>26</v>
      </c>
      <c r="B546" s="13"/>
      <c r="C546" s="13"/>
      <c r="D546" s="22" t="e">
        <f>ROUND(3-14.1*D545+5.7*D545^2,1)</f>
        <v>#REF!</v>
      </c>
      <c r="E546" s="23" t="s">
        <v>62</v>
      </c>
      <c r="F546"/>
      <c r="G546"/>
    </row>
    <row r="547" spans="1:7">
      <c r="A547" s="14" t="s">
        <v>27</v>
      </c>
      <c r="D547" s="3" t="e">
        <f>LOG(D530/D534)</f>
        <v>#REF!</v>
      </c>
      <c r="E547" s="3"/>
      <c r="F547"/>
      <c r="G547"/>
    </row>
    <row r="548" spans="1:7">
      <c r="A548" s="14" t="s">
        <v>28</v>
      </c>
      <c r="D548" s="25" t="e">
        <f>ROUND(10+10*ABS(D547),1)</f>
        <v>#REF!</v>
      </c>
      <c r="E548" s="21" t="s">
        <v>29</v>
      </c>
      <c r="F548"/>
      <c r="G548"/>
    </row>
    <row r="549" spans="1:7">
      <c r="A549" s="13" t="s">
        <v>31</v>
      </c>
      <c r="B549" s="13"/>
      <c r="C549" s="13"/>
      <c r="D549" s="13">
        <f>LOG(D528/D535)</f>
        <v>0.12854286087712524</v>
      </c>
      <c r="E549" s="3"/>
      <c r="F549"/>
      <c r="G549"/>
    </row>
    <row r="550" spans="1:7">
      <c r="A550" s="13" t="s">
        <v>32</v>
      </c>
      <c r="B550" s="13"/>
      <c r="C550" s="13"/>
      <c r="D550" s="20">
        <f>ROUND(5.7+5.7*D549^2+6,1)</f>
        <v>11.8</v>
      </c>
      <c r="E550" s="21" t="s">
        <v>29</v>
      </c>
      <c r="F550"/>
      <c r="G550"/>
    </row>
    <row r="551" spans="1:7">
      <c r="A551" s="14" t="s">
        <v>33</v>
      </c>
      <c r="D551" s="3" t="e">
        <f>IF(LOG(D535/AVERAGE(D528,D531))&lt;LOG(3),LOG(3),LOG(D535/AVERAGE(D528,D531)))</f>
        <v>#REF!</v>
      </c>
      <c r="F551"/>
      <c r="G551"/>
    </row>
    <row r="552" spans="1:7">
      <c r="A552" s="14" t="s">
        <v>34</v>
      </c>
      <c r="D552" s="24" t="e">
        <f>ROUND(3-14.1*D551+5.7*D551^2,1)</f>
        <v>#REF!</v>
      </c>
      <c r="E552" s="23" t="s">
        <v>62</v>
      </c>
      <c r="F552"/>
      <c r="G552"/>
    </row>
    <row r="553" spans="1:7">
      <c r="A553" s="13" t="s">
        <v>35</v>
      </c>
      <c r="B553" s="13"/>
      <c r="C553" s="13"/>
      <c r="D553" s="13" t="e">
        <f>LOG(D531/D535)</f>
        <v>#REF!</v>
      </c>
      <c r="E553" s="3"/>
      <c r="F553"/>
      <c r="G553"/>
    </row>
    <row r="554" spans="1:7">
      <c r="A554" s="13" t="s">
        <v>36</v>
      </c>
      <c r="B554" s="13"/>
      <c r="C554" s="13"/>
      <c r="D554" s="20" t="e">
        <f>ROUND(10+10*ABS(D553),1)</f>
        <v>#REF!</v>
      </c>
      <c r="E554" s="21" t="s">
        <v>29</v>
      </c>
      <c r="F554"/>
      <c r="G554"/>
    </row>
    <row r="555" spans="1:7">
      <c r="A555" s="14" t="s">
        <v>37</v>
      </c>
      <c r="D555" s="3">
        <f>LOG(D528/D536)</f>
        <v>0.12854286087712524</v>
      </c>
      <c r="E555" s="3"/>
      <c r="F555"/>
      <c r="G555"/>
    </row>
    <row r="556" spans="1:7">
      <c r="A556" s="14" t="s">
        <v>38</v>
      </c>
      <c r="D556" s="25">
        <f>ROUND(10+10*ABS(D555),1)</f>
        <v>11.3</v>
      </c>
      <c r="E556" s="21" t="s">
        <v>29</v>
      </c>
      <c r="F556"/>
      <c r="G556"/>
    </row>
    <row r="557" spans="1:7">
      <c r="A557" s="13" t="s">
        <v>39</v>
      </c>
      <c r="B557" s="13"/>
      <c r="C557" s="13"/>
      <c r="D557" s="13" t="e">
        <f>IF(LOG(D536/AVERAGE(D528,D532))&lt;LOG(3),LOG(3),LOG(D536/AVERAGE(D528,D532)))</f>
        <v>#REF!</v>
      </c>
      <c r="F557"/>
      <c r="G557"/>
    </row>
    <row r="558" spans="1:7">
      <c r="A558" s="13" t="s">
        <v>40</v>
      </c>
      <c r="B558" s="13"/>
      <c r="C558" s="13"/>
      <c r="D558" s="22" t="e">
        <f>ROUND(3-14.1*D557+5.7*D557^2,1)</f>
        <v>#REF!</v>
      </c>
      <c r="E558" s="23" t="s">
        <v>62</v>
      </c>
      <c r="F558"/>
      <c r="G558"/>
    </row>
    <row r="559" spans="1:7">
      <c r="A559" s="14" t="s">
        <v>41</v>
      </c>
      <c r="D559" s="3" t="e">
        <f>LOG(D532/D536)</f>
        <v>#REF!</v>
      </c>
      <c r="E559" s="3"/>
      <c r="F559"/>
      <c r="G559"/>
    </row>
    <row r="560" spans="1:7">
      <c r="A560" s="14" t="s">
        <v>42</v>
      </c>
      <c r="D560" s="25" t="e">
        <f>ROUND(10+10*ABS(D559),1)</f>
        <v>#REF!</v>
      </c>
      <c r="E560" s="21" t="s">
        <v>29</v>
      </c>
      <c r="F560"/>
      <c r="G560"/>
    </row>
    <row r="563" spans="1:7">
      <c r="A563" s="12" t="s">
        <v>70</v>
      </c>
      <c r="B563" s="12"/>
      <c r="C563" s="12"/>
      <c r="D563" s="3"/>
      <c r="E563" s="3"/>
      <c r="F563"/>
      <c r="G563"/>
    </row>
    <row r="564" spans="1:7">
      <c r="A564" s="17" t="s">
        <v>10</v>
      </c>
      <c r="B564" s="17"/>
      <c r="C564" s="17"/>
      <c r="D564" s="17">
        <v>15</v>
      </c>
      <c r="E564" s="3"/>
      <c r="F564"/>
      <c r="G564"/>
    </row>
    <row r="565" spans="1:7">
      <c r="A565" s="18" t="s">
        <v>52</v>
      </c>
      <c r="B565" s="18"/>
      <c r="C565" s="18"/>
      <c r="D565" s="18">
        <f t="shared" ref="D565:D573" si="13">D528</f>
        <v>484</v>
      </c>
      <c r="E565" s="3"/>
      <c r="F565"/>
      <c r="G565"/>
    </row>
    <row r="566" spans="1:7">
      <c r="A566" s="19" t="s">
        <v>54</v>
      </c>
      <c r="B566" s="19"/>
      <c r="C566" s="19"/>
      <c r="D566" s="19" t="e">
        <f t="shared" si="13"/>
        <v>#REF!</v>
      </c>
      <c r="E566" s="3"/>
      <c r="F566"/>
      <c r="G566"/>
    </row>
    <row r="567" spans="1:7">
      <c r="A567" s="19" t="s">
        <v>55</v>
      </c>
      <c r="B567" s="19"/>
      <c r="C567" s="19"/>
      <c r="D567" s="19" t="e">
        <f t="shared" si="13"/>
        <v>#REF!</v>
      </c>
      <c r="E567" s="3"/>
      <c r="F567"/>
      <c r="G567"/>
    </row>
    <row r="568" spans="1:7">
      <c r="A568" s="19" t="s">
        <v>56</v>
      </c>
      <c r="B568" s="19"/>
      <c r="C568" s="19"/>
      <c r="D568" s="19" t="e">
        <f t="shared" si="13"/>
        <v>#REF!</v>
      </c>
      <c r="E568" s="3"/>
      <c r="F568"/>
      <c r="G568"/>
    </row>
    <row r="569" spans="1:7">
      <c r="A569" s="19" t="s">
        <v>57</v>
      </c>
      <c r="B569" s="19"/>
      <c r="C569" s="19"/>
      <c r="D569" s="19" t="e">
        <f t="shared" si="13"/>
        <v>#REF!</v>
      </c>
      <c r="E569" s="3"/>
      <c r="F569"/>
      <c r="G569"/>
    </row>
    <row r="570" spans="1:7">
      <c r="A570" s="18" t="s">
        <v>58</v>
      </c>
      <c r="B570" s="18"/>
      <c r="C570" s="18"/>
      <c r="D570" s="18">
        <f t="shared" si="13"/>
        <v>219</v>
      </c>
      <c r="E570" s="3"/>
      <c r="F570"/>
      <c r="G570"/>
    </row>
    <row r="571" spans="1:7">
      <c r="A571" s="18" t="s">
        <v>59</v>
      </c>
      <c r="B571" s="18"/>
      <c r="C571" s="18"/>
      <c r="D571" s="18">
        <f t="shared" si="13"/>
        <v>219</v>
      </c>
      <c r="E571" s="3"/>
      <c r="F571"/>
      <c r="G571"/>
    </row>
    <row r="572" spans="1:7">
      <c r="A572" s="18" t="s">
        <v>60</v>
      </c>
      <c r="B572" s="18"/>
      <c r="C572" s="18"/>
      <c r="D572" s="18">
        <f t="shared" si="13"/>
        <v>360</v>
      </c>
      <c r="E572" s="3"/>
      <c r="F572"/>
      <c r="G572"/>
    </row>
    <row r="573" spans="1:7">
      <c r="A573" s="18" t="s">
        <v>61</v>
      </c>
      <c r="B573" s="18"/>
      <c r="C573" s="18"/>
      <c r="D573" s="18">
        <f t="shared" si="13"/>
        <v>360</v>
      </c>
      <c r="E573" s="3"/>
      <c r="F573"/>
      <c r="G573"/>
    </row>
    <row r="574" spans="1:7">
      <c r="A574" s="13" t="s">
        <v>8</v>
      </c>
      <c r="B574" s="13"/>
      <c r="C574" s="13"/>
      <c r="D574" s="13" t="e">
        <f>LOG(D566/AVERAGE(D565,D570))</f>
        <v>#REF!</v>
      </c>
      <c r="E574" s="3"/>
      <c r="F574"/>
      <c r="G574"/>
    </row>
    <row r="575" spans="1:7">
      <c r="A575" s="13" t="s">
        <v>9</v>
      </c>
      <c r="B575" s="13"/>
      <c r="C575" s="13"/>
      <c r="D575" s="28" t="e">
        <f>ROUND(10+20*D574,1)</f>
        <v>#REF!</v>
      </c>
      <c r="E575" s="27" t="s">
        <v>30</v>
      </c>
      <c r="F575"/>
      <c r="G575"/>
    </row>
    <row r="576" spans="1:7">
      <c r="A576" s="3" t="s">
        <v>11</v>
      </c>
      <c r="B576" s="3"/>
      <c r="C576" s="3"/>
      <c r="D576" s="14" t="e">
        <f>LOG(D565/D566)</f>
        <v>#REF!</v>
      </c>
      <c r="E576" s="3"/>
      <c r="F576"/>
      <c r="G576"/>
    </row>
    <row r="577" spans="1:7">
      <c r="A577" s="3" t="s">
        <v>3</v>
      </c>
      <c r="B577" s="3"/>
      <c r="C577" s="3"/>
      <c r="D577" s="25" t="e">
        <f>ROUND(10+10*ABS(D576),1)</f>
        <v>#REF!</v>
      </c>
      <c r="E577" s="21" t="s">
        <v>29</v>
      </c>
      <c r="F577"/>
      <c r="G577"/>
    </row>
    <row r="578" spans="1:7">
      <c r="A578" s="13" t="s">
        <v>20</v>
      </c>
      <c r="B578" s="13"/>
      <c r="C578" s="13"/>
      <c r="D578" s="13" t="e">
        <f>LOG(D566/D570)</f>
        <v>#REF!</v>
      </c>
      <c r="E578" s="3"/>
      <c r="F578"/>
      <c r="G578"/>
    </row>
    <row r="579" spans="1:7">
      <c r="A579" s="13" t="s">
        <v>4</v>
      </c>
      <c r="B579" s="13"/>
      <c r="C579" s="13"/>
      <c r="D579" s="20" t="e">
        <f>ROUND(10+10*ABS(D578),1)</f>
        <v>#REF!</v>
      </c>
      <c r="E579" s="21" t="s">
        <v>29</v>
      </c>
      <c r="F579"/>
      <c r="G579"/>
    </row>
    <row r="580" spans="1:7">
      <c r="A580" s="3" t="s">
        <v>25</v>
      </c>
      <c r="B580" s="3"/>
      <c r="C580" s="3"/>
      <c r="D580" s="3" t="e">
        <f>LOG(D567/AVERAGE(D565,D571))</f>
        <v>#REF!</v>
      </c>
      <c r="E580" s="3"/>
      <c r="F580"/>
      <c r="G580"/>
    </row>
    <row r="581" spans="1:7">
      <c r="A581" s="3" t="s">
        <v>22</v>
      </c>
      <c r="B581" s="3"/>
      <c r="C581" s="3"/>
      <c r="D581" s="29" t="e">
        <f>ROUND(10+20*D580,1)</f>
        <v>#REF!</v>
      </c>
      <c r="E581" s="27" t="s">
        <v>30</v>
      </c>
      <c r="F581"/>
      <c r="G581"/>
    </row>
    <row r="582" spans="1:7">
      <c r="A582" s="13" t="s">
        <v>21</v>
      </c>
      <c r="B582" s="13"/>
      <c r="C582" s="13"/>
      <c r="D582" s="13" t="e">
        <f>LOG(D565/D567)</f>
        <v>#REF!</v>
      </c>
      <c r="E582" s="3"/>
      <c r="F582"/>
      <c r="G582"/>
    </row>
    <row r="583" spans="1:7">
      <c r="A583" s="13" t="s">
        <v>26</v>
      </c>
      <c r="B583" s="13"/>
      <c r="C583" s="13"/>
      <c r="D583" s="20" t="e">
        <f>ROUND(10+10*ABS(D582),1)</f>
        <v>#REF!</v>
      </c>
      <c r="E583" s="21" t="s">
        <v>29</v>
      </c>
      <c r="F583"/>
      <c r="G583"/>
    </row>
    <row r="584" spans="1:7">
      <c r="A584" s="14" t="s">
        <v>27</v>
      </c>
      <c r="D584" s="3" t="e">
        <f>LOG(D567/D571)</f>
        <v>#REF!</v>
      </c>
      <c r="E584" s="3"/>
      <c r="F584"/>
      <c r="G584"/>
    </row>
    <row r="585" spans="1:7">
      <c r="A585" s="14" t="s">
        <v>28</v>
      </c>
      <c r="D585" s="25" t="e">
        <f>ROUND(10+10*ABS(D584),1)</f>
        <v>#REF!</v>
      </c>
      <c r="E585" s="21" t="s">
        <v>29</v>
      </c>
      <c r="F585"/>
      <c r="G585"/>
    </row>
    <row r="586" spans="1:7">
      <c r="A586" s="13" t="s">
        <v>31</v>
      </c>
      <c r="B586" s="13"/>
      <c r="C586" s="13"/>
      <c r="D586" s="13" t="e">
        <f>LOG(D568/AVERAGE(D565,D572))</f>
        <v>#REF!</v>
      </c>
      <c r="E586" s="3"/>
      <c r="F586"/>
      <c r="G586"/>
    </row>
    <row r="587" spans="1:7">
      <c r="A587" s="13" t="s">
        <v>32</v>
      </c>
      <c r="B587" s="13"/>
      <c r="C587" s="13"/>
      <c r="D587" s="28" t="e">
        <f>ROUND(10+20*D586,1)</f>
        <v>#REF!</v>
      </c>
      <c r="E587" s="27" t="s">
        <v>30</v>
      </c>
      <c r="F587"/>
      <c r="G587"/>
    </row>
    <row r="588" spans="1:7">
      <c r="A588" s="14" t="s">
        <v>33</v>
      </c>
      <c r="D588" s="3" t="e">
        <f>LOG(D565/D568)</f>
        <v>#REF!</v>
      </c>
      <c r="F588"/>
      <c r="G588"/>
    </row>
    <row r="589" spans="1:7">
      <c r="A589" s="14" t="s">
        <v>34</v>
      </c>
      <c r="D589" s="25" t="e">
        <f>ROUND(10+10*ABS(D588),1)</f>
        <v>#REF!</v>
      </c>
      <c r="E589" s="21" t="s">
        <v>29</v>
      </c>
      <c r="F589"/>
      <c r="G589"/>
    </row>
    <row r="590" spans="1:7">
      <c r="A590" s="13" t="s">
        <v>35</v>
      </c>
      <c r="B590" s="13"/>
      <c r="C590" s="13"/>
      <c r="D590" s="13" t="e">
        <f>LOG(D568/D572)</f>
        <v>#REF!</v>
      </c>
      <c r="E590" s="3"/>
      <c r="F590"/>
      <c r="G590"/>
    </row>
    <row r="591" spans="1:7">
      <c r="A591" s="13" t="s">
        <v>36</v>
      </c>
      <c r="B591" s="13"/>
      <c r="C591" s="13"/>
      <c r="D591" s="20" t="e">
        <f>ROUND(10+10*ABS(D590),1)</f>
        <v>#REF!</v>
      </c>
      <c r="E591" s="21" t="s">
        <v>29</v>
      </c>
      <c r="F591"/>
      <c r="G591"/>
    </row>
    <row r="592" spans="1:7">
      <c r="A592" s="14" t="s">
        <v>37</v>
      </c>
      <c r="D592" s="3" t="e">
        <f>LOG(D569/AVERAGE(D565,D573))</f>
        <v>#REF!</v>
      </c>
      <c r="E592" s="3"/>
      <c r="F592"/>
      <c r="G592"/>
    </row>
    <row r="593" spans="1:7">
      <c r="A593" s="14" t="s">
        <v>38</v>
      </c>
      <c r="D593" s="29" t="e">
        <f>ROUND(10+20*D592,1)</f>
        <v>#REF!</v>
      </c>
      <c r="E593" s="27" t="s">
        <v>30</v>
      </c>
      <c r="F593"/>
      <c r="G593"/>
    </row>
    <row r="594" spans="1:7">
      <c r="A594" s="13" t="s">
        <v>39</v>
      </c>
      <c r="B594" s="13"/>
      <c r="C594" s="13"/>
      <c r="D594" s="13" t="e">
        <f>LOG(D565/D569)</f>
        <v>#REF!</v>
      </c>
      <c r="F594"/>
      <c r="G594"/>
    </row>
    <row r="595" spans="1:7">
      <c r="A595" s="13" t="s">
        <v>40</v>
      </c>
      <c r="B595" s="13"/>
      <c r="C595" s="13"/>
      <c r="D595" s="20" t="e">
        <f>ROUND(10+10*ABS(D594),1)</f>
        <v>#REF!</v>
      </c>
      <c r="E595" s="21" t="s">
        <v>29</v>
      </c>
      <c r="F595"/>
      <c r="G595"/>
    </row>
    <row r="596" spans="1:7">
      <c r="A596" s="14" t="s">
        <v>41</v>
      </c>
      <c r="D596" s="3" t="e">
        <f>LOG(D569/D573)</f>
        <v>#REF!</v>
      </c>
      <c r="E596" s="3"/>
      <c r="F596"/>
      <c r="G596"/>
    </row>
    <row r="597" spans="1:7">
      <c r="A597" s="14" t="s">
        <v>42</v>
      </c>
      <c r="D597" s="25" t="e">
        <f>ROUND(10+10*ABS(D596),1)</f>
        <v>#REF!</v>
      </c>
      <c r="E597" s="21" t="s">
        <v>29</v>
      </c>
      <c r="F597"/>
      <c r="G597"/>
    </row>
    <row r="600" spans="1:7">
      <c r="A600" s="12" t="s">
        <v>70</v>
      </c>
      <c r="B600" s="12"/>
      <c r="C600" s="12"/>
      <c r="D600" s="3"/>
      <c r="E600" s="3"/>
      <c r="F600"/>
      <c r="G600"/>
    </row>
    <row r="601" spans="1:7">
      <c r="A601" s="17" t="s">
        <v>10</v>
      </c>
      <c r="B601" s="17"/>
      <c r="C601" s="17"/>
      <c r="D601" s="17">
        <v>16</v>
      </c>
      <c r="E601" s="3"/>
      <c r="F601"/>
      <c r="G601"/>
    </row>
    <row r="602" spans="1:7">
      <c r="A602" s="18" t="s">
        <v>52</v>
      </c>
      <c r="B602" s="18"/>
      <c r="C602" s="18"/>
      <c r="D602" s="18">
        <f t="shared" ref="D602:D610" si="14">D565</f>
        <v>484</v>
      </c>
      <c r="E602" s="3"/>
      <c r="F602"/>
      <c r="G602"/>
    </row>
    <row r="603" spans="1:7">
      <c r="A603" s="19" t="s">
        <v>54</v>
      </c>
      <c r="B603" s="19"/>
      <c r="C603" s="19"/>
      <c r="D603" s="19" t="e">
        <f t="shared" si="14"/>
        <v>#REF!</v>
      </c>
      <c r="E603" s="3"/>
      <c r="F603"/>
      <c r="G603"/>
    </row>
    <row r="604" spans="1:7">
      <c r="A604" s="19" t="s">
        <v>55</v>
      </c>
      <c r="B604" s="19"/>
      <c r="C604" s="19"/>
      <c r="D604" s="19" t="e">
        <f t="shared" si="14"/>
        <v>#REF!</v>
      </c>
      <c r="E604" s="3"/>
      <c r="F604"/>
      <c r="G604"/>
    </row>
    <row r="605" spans="1:7">
      <c r="A605" s="19" t="s">
        <v>56</v>
      </c>
      <c r="B605" s="19"/>
      <c r="C605" s="19"/>
      <c r="D605" s="19" t="e">
        <f t="shared" si="14"/>
        <v>#REF!</v>
      </c>
      <c r="E605" s="3"/>
      <c r="F605"/>
      <c r="G605"/>
    </row>
    <row r="606" spans="1:7">
      <c r="A606" s="19" t="s">
        <v>57</v>
      </c>
      <c r="B606" s="19"/>
      <c r="C606" s="19"/>
      <c r="D606" s="19" t="e">
        <f t="shared" si="14"/>
        <v>#REF!</v>
      </c>
      <c r="E606" s="3"/>
      <c r="F606"/>
      <c r="G606"/>
    </row>
    <row r="607" spans="1:7">
      <c r="A607" s="18" t="s">
        <v>58</v>
      </c>
      <c r="B607" s="18"/>
      <c r="C607" s="18"/>
      <c r="D607" s="18">
        <f t="shared" si="14"/>
        <v>219</v>
      </c>
      <c r="E607" s="3"/>
      <c r="F607"/>
      <c r="G607"/>
    </row>
    <row r="608" spans="1:7">
      <c r="A608" s="18" t="s">
        <v>59</v>
      </c>
      <c r="B608" s="18"/>
      <c r="C608" s="18"/>
      <c r="D608" s="18">
        <f t="shared" si="14"/>
        <v>219</v>
      </c>
      <c r="E608" s="3"/>
      <c r="F608"/>
      <c r="G608"/>
    </row>
    <row r="609" spans="1:7">
      <c r="A609" s="18" t="s">
        <v>60</v>
      </c>
      <c r="B609" s="18"/>
      <c r="C609" s="18"/>
      <c r="D609" s="18">
        <f t="shared" si="14"/>
        <v>360</v>
      </c>
      <c r="E609" s="3"/>
      <c r="F609"/>
      <c r="G609"/>
    </row>
    <row r="610" spans="1:7">
      <c r="A610" s="18" t="s">
        <v>61</v>
      </c>
      <c r="B610" s="18"/>
      <c r="C610" s="18"/>
      <c r="D610" s="18">
        <f t="shared" si="14"/>
        <v>360</v>
      </c>
      <c r="E610" s="3"/>
      <c r="F610"/>
      <c r="G610"/>
    </row>
    <row r="611" spans="1:7">
      <c r="A611" s="13" t="s">
        <v>8</v>
      </c>
      <c r="B611" s="13"/>
      <c r="C611" s="13"/>
      <c r="D611" s="13" t="e">
        <f>IF(LOG(D603/AVERAGE(D602,D607))&lt;LOG(3),LOG(3),(LOG(D603/AVERAGE(D602,D607))))</f>
        <v>#REF!</v>
      </c>
      <c r="E611" s="3"/>
      <c r="F611"/>
      <c r="G611"/>
    </row>
    <row r="612" spans="1:7">
      <c r="A612" s="13" t="s">
        <v>9</v>
      </c>
      <c r="B612" s="13"/>
      <c r="C612" s="13"/>
      <c r="D612" s="22" t="e">
        <f>ROUND(3-14.1*D611+5.7*D611^2,1)</f>
        <v>#REF!</v>
      </c>
      <c r="E612" s="23" t="s">
        <v>62</v>
      </c>
      <c r="F612"/>
      <c r="G612"/>
    </row>
    <row r="613" spans="1:7">
      <c r="A613" s="3" t="s">
        <v>11</v>
      </c>
      <c r="B613" s="3"/>
      <c r="C613" s="3"/>
      <c r="D613" s="14" t="e">
        <f>LOG(D602/D603)</f>
        <v>#REF!</v>
      </c>
      <c r="E613" s="3"/>
      <c r="F613"/>
      <c r="G613"/>
    </row>
    <row r="614" spans="1:7">
      <c r="A614" s="3" t="s">
        <v>3</v>
      </c>
      <c r="B614" s="3"/>
      <c r="C614" s="3"/>
      <c r="D614" s="25" t="e">
        <f>ROUND(10+10*ABS(D613),1)</f>
        <v>#REF!</v>
      </c>
      <c r="E614" s="21" t="s">
        <v>29</v>
      </c>
      <c r="F614"/>
      <c r="G614"/>
    </row>
    <row r="615" spans="1:7">
      <c r="A615" s="13" t="s">
        <v>20</v>
      </c>
      <c r="B615" s="13"/>
      <c r="C615" s="13"/>
      <c r="D615" s="13" t="e">
        <f>LOG(D603/D607)</f>
        <v>#REF!</v>
      </c>
      <c r="E615" s="3"/>
      <c r="F615"/>
      <c r="G615"/>
    </row>
    <row r="616" spans="1:7">
      <c r="A616" s="13" t="s">
        <v>4</v>
      </c>
      <c r="B616" s="13"/>
      <c r="C616" s="13"/>
      <c r="D616" s="20" t="e">
        <f>ROUND(10+10*ABS(D615),1)</f>
        <v>#REF!</v>
      </c>
      <c r="E616" s="21" t="s">
        <v>29</v>
      </c>
      <c r="F616"/>
      <c r="G616"/>
    </row>
    <row r="617" spans="1:7">
      <c r="A617" s="3" t="s">
        <v>25</v>
      </c>
      <c r="B617" s="3"/>
      <c r="C617" s="3"/>
      <c r="D617" s="3" t="e">
        <f>IF(LOG(D604/AVERAGE(D602,D608))&lt;LOG(3),LOG(3),LOG(D604/AVERAGE(D602,D608)))</f>
        <v>#REF!</v>
      </c>
      <c r="E617" s="3"/>
      <c r="F617"/>
      <c r="G617"/>
    </row>
    <row r="618" spans="1:7">
      <c r="A618" s="3" t="s">
        <v>22</v>
      </c>
      <c r="B618" s="3"/>
      <c r="C618" s="3"/>
      <c r="D618" s="24" t="e">
        <f>ROUND(3-14.1*D617+5.7*D617^2,1)</f>
        <v>#REF!</v>
      </c>
      <c r="E618" s="23" t="s">
        <v>62</v>
      </c>
      <c r="F618"/>
      <c r="G618"/>
    </row>
    <row r="619" spans="1:7">
      <c r="A619" s="13" t="s">
        <v>21</v>
      </c>
      <c r="B619" s="13"/>
      <c r="C619" s="13"/>
      <c r="D619" s="13" t="e">
        <f>LOG(D602/D604)</f>
        <v>#REF!</v>
      </c>
      <c r="E619" s="3"/>
      <c r="F619"/>
      <c r="G619"/>
    </row>
    <row r="620" spans="1:7">
      <c r="A620" s="13" t="s">
        <v>26</v>
      </c>
      <c r="B620" s="13"/>
      <c r="C620" s="13"/>
      <c r="D620" s="20" t="e">
        <f>ROUND(10+10*ABS(D619),1)</f>
        <v>#REF!</v>
      </c>
      <c r="E620" s="21" t="s">
        <v>29</v>
      </c>
      <c r="F620"/>
      <c r="G620"/>
    </row>
    <row r="621" spans="1:7">
      <c r="A621" s="14" t="s">
        <v>27</v>
      </c>
      <c r="D621" s="3" t="e">
        <f>LOG(D604/D608)</f>
        <v>#REF!</v>
      </c>
      <c r="E621" s="3"/>
      <c r="F621"/>
      <c r="G621"/>
    </row>
    <row r="622" spans="1:7">
      <c r="A622" s="14" t="s">
        <v>28</v>
      </c>
      <c r="D622" s="25" t="e">
        <f>ROUND(10+10*ABS(D621),1)</f>
        <v>#REF!</v>
      </c>
      <c r="E622" s="21" t="s">
        <v>29</v>
      </c>
      <c r="F622"/>
      <c r="G622"/>
    </row>
    <row r="623" spans="1:7">
      <c r="A623" s="13" t="s">
        <v>31</v>
      </c>
      <c r="B623" s="13"/>
      <c r="C623" s="13"/>
      <c r="D623" s="13" t="e">
        <f>IF(LOG(D605/AVERAGE(D602,D609))&lt;LOG(3),LOG(3),LOG(D605/AVERAGE(D602,D609)))</f>
        <v>#REF!</v>
      </c>
      <c r="E623" s="3"/>
      <c r="F623"/>
      <c r="G623"/>
    </row>
    <row r="624" spans="1:7">
      <c r="A624" s="13" t="s">
        <v>32</v>
      </c>
      <c r="B624" s="13"/>
      <c r="C624" s="13"/>
      <c r="D624" s="22" t="e">
        <f>ROUND(3-14.1*D623+5.7*D623^2,1)</f>
        <v>#REF!</v>
      </c>
      <c r="E624" s="23" t="s">
        <v>62</v>
      </c>
      <c r="F624"/>
      <c r="G624"/>
    </row>
    <row r="625" spans="1:7">
      <c r="A625" s="14" t="s">
        <v>33</v>
      </c>
      <c r="D625" s="3" t="e">
        <f>LOG(D602/D605)</f>
        <v>#REF!</v>
      </c>
      <c r="F625"/>
      <c r="G625"/>
    </row>
    <row r="626" spans="1:7">
      <c r="A626" s="14" t="s">
        <v>34</v>
      </c>
      <c r="D626" s="25" t="e">
        <f>ROUND(10+10*ABS(D625),1)</f>
        <v>#REF!</v>
      </c>
      <c r="E626" s="21" t="s">
        <v>29</v>
      </c>
      <c r="F626"/>
      <c r="G626"/>
    </row>
    <row r="627" spans="1:7">
      <c r="A627" s="13" t="s">
        <v>35</v>
      </c>
      <c r="B627" s="13"/>
      <c r="C627" s="13"/>
      <c r="D627" s="13" t="e">
        <f>LOG(D605/D609)</f>
        <v>#REF!</v>
      </c>
      <c r="E627" s="3"/>
      <c r="F627"/>
      <c r="G627"/>
    </row>
    <row r="628" spans="1:7">
      <c r="A628" s="13" t="s">
        <v>36</v>
      </c>
      <c r="B628" s="13"/>
      <c r="C628" s="13"/>
      <c r="D628" s="20" t="e">
        <f>ROUND(10+10*ABS(D627),1)</f>
        <v>#REF!</v>
      </c>
      <c r="E628" s="21" t="s">
        <v>29</v>
      </c>
      <c r="F628"/>
      <c r="G628"/>
    </row>
    <row r="629" spans="1:7">
      <c r="A629" s="14" t="s">
        <v>37</v>
      </c>
      <c r="D629" s="3" t="e">
        <f>IF(LOG(D606/AVERAGE(D602,D610))&lt;LOG(3),LOG(3),LOG(D606/AVERAGE(D602,D610)))</f>
        <v>#REF!</v>
      </c>
      <c r="E629" s="3"/>
      <c r="F629"/>
      <c r="G629"/>
    </row>
    <row r="630" spans="1:7">
      <c r="A630" s="14" t="s">
        <v>38</v>
      </c>
      <c r="D630" s="24" t="e">
        <f>ROUND(3-14.1*D629+5.7*D629^2,1)</f>
        <v>#REF!</v>
      </c>
      <c r="E630" s="23" t="s">
        <v>62</v>
      </c>
      <c r="F630"/>
      <c r="G630"/>
    </row>
    <row r="631" spans="1:7">
      <c r="A631" s="13" t="s">
        <v>39</v>
      </c>
      <c r="B631" s="13"/>
      <c r="C631" s="13"/>
      <c r="D631" s="13" t="e">
        <f>LOG(D602/D606)</f>
        <v>#REF!</v>
      </c>
      <c r="F631"/>
      <c r="G631"/>
    </row>
    <row r="632" spans="1:7">
      <c r="A632" s="13" t="s">
        <v>40</v>
      </c>
      <c r="B632" s="13"/>
      <c r="C632" s="13"/>
      <c r="D632" s="20" t="e">
        <f>ROUND(10+10*ABS(D631),1)</f>
        <v>#REF!</v>
      </c>
      <c r="E632" s="21" t="s">
        <v>29</v>
      </c>
      <c r="F632"/>
      <c r="G632"/>
    </row>
    <row r="633" spans="1:7">
      <c r="A633" s="14" t="s">
        <v>41</v>
      </c>
      <c r="D633" s="3" t="e">
        <f>LOG(D606/D610)</f>
        <v>#REF!</v>
      </c>
      <c r="E633" s="3"/>
      <c r="F633"/>
      <c r="G633"/>
    </row>
    <row r="634" spans="1:7">
      <c r="A634" s="14" t="s">
        <v>42</v>
      </c>
      <c r="D634" s="25" t="e">
        <f>ROUND(10+10*ABS(D633),1)</f>
        <v>#REF!</v>
      </c>
      <c r="E634" s="21" t="s">
        <v>29</v>
      </c>
      <c r="F634"/>
      <c r="G63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8797-AD02-4FF2-A678-76C61EC01FB3}">
  <dimension ref="A1:P614"/>
  <sheetViews>
    <sheetView workbookViewId="0">
      <selection activeCell="D21" sqref="D21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 s="3">
        <v>1</v>
      </c>
      <c r="I1">
        <v>2</v>
      </c>
      <c r="K1">
        <v>3</v>
      </c>
      <c r="M1">
        <v>4</v>
      </c>
      <c r="O1">
        <v>5</v>
      </c>
    </row>
    <row r="2" spans="1:16">
      <c r="A2" s="2" t="s">
        <v>2</v>
      </c>
      <c r="B2" s="2"/>
      <c r="C2" s="2"/>
      <c r="D2" s="4">
        <f>'Baixo-Cima'!D2</f>
        <v>60</v>
      </c>
      <c r="E2" s="2"/>
      <c r="F2"/>
    </row>
    <row r="3" spans="1:16">
      <c r="A3" s="1" t="s">
        <v>74</v>
      </c>
      <c r="B3" s="1"/>
      <c r="C3" s="1"/>
      <c r="D3" s="5">
        <v>20</v>
      </c>
      <c r="E3" s="8"/>
      <c r="F3"/>
      <c r="G3"/>
    </row>
    <row r="4" spans="1:16">
      <c r="A4" s="5" t="s">
        <v>78</v>
      </c>
      <c r="B4" s="5"/>
      <c r="C4" s="5"/>
      <c r="D4" s="11">
        <f ca="1">'Baixo-Cima'!D28-'Baixo-Cima'!D29</f>
        <v>63.1</v>
      </c>
      <c r="E4" s="8"/>
      <c r="F4"/>
      <c r="G4"/>
    </row>
    <row r="5" spans="1:16">
      <c r="A5" s="5" t="s">
        <v>82</v>
      </c>
      <c r="B5" s="5"/>
      <c r="C5" s="5"/>
      <c r="D5" s="11">
        <f>'Baixo-Cima'!D8</f>
        <v>45.8</v>
      </c>
      <c r="E5" s="8"/>
      <c r="F5"/>
      <c r="G5"/>
    </row>
    <row r="6" spans="1:16">
      <c r="A6" s="10" t="s">
        <v>81</v>
      </c>
      <c r="B6" s="10"/>
      <c r="C6" s="10"/>
      <c r="D6" s="11">
        <f>'Baixo-Cima'!D9</f>
        <v>219</v>
      </c>
      <c r="E6" s="8"/>
      <c r="F6"/>
      <c r="G6"/>
    </row>
    <row r="7" spans="1:16">
      <c r="A7" s="2" t="s">
        <v>79</v>
      </c>
      <c r="B7" s="2"/>
      <c r="C7" s="2"/>
      <c r="D7" s="9">
        <v>58.7</v>
      </c>
      <c r="E7" s="9"/>
      <c r="F7"/>
      <c r="G7"/>
    </row>
    <row r="8" spans="1:16">
      <c r="A8" s="9" t="s">
        <v>53</v>
      </c>
      <c r="B8" s="9"/>
      <c r="C8" s="9"/>
      <c r="D8" s="9">
        <v>484</v>
      </c>
      <c r="E8" s="9"/>
      <c r="F8"/>
      <c r="G8">
        <v>6</v>
      </c>
      <c r="J8">
        <v>7</v>
      </c>
      <c r="L8">
        <v>8</v>
      </c>
      <c r="N8">
        <v>9</v>
      </c>
      <c r="P8">
        <v>10</v>
      </c>
    </row>
    <row r="9" spans="1:16">
      <c r="A9" s="5" t="s">
        <v>12</v>
      </c>
      <c r="B9" s="5"/>
      <c r="C9" s="5"/>
      <c r="D9" s="10">
        <v>53.9</v>
      </c>
      <c r="E9" s="10"/>
      <c r="F9"/>
      <c r="G9"/>
    </row>
    <row r="10" spans="1:16">
      <c r="A10" s="10" t="s">
        <v>13</v>
      </c>
      <c r="B10" s="10"/>
      <c r="C10" s="10"/>
      <c r="D10" s="10">
        <v>360</v>
      </c>
      <c r="E10" s="10"/>
      <c r="F10"/>
      <c r="G10"/>
    </row>
    <row r="11" spans="1:16">
      <c r="A11" s="9" t="s">
        <v>85</v>
      </c>
      <c r="B11" s="9"/>
      <c r="C11" s="9"/>
      <c r="D11" s="9">
        <v>4</v>
      </c>
      <c r="E11" s="9"/>
      <c r="F11"/>
      <c r="G11"/>
    </row>
    <row r="12" spans="1:16">
      <c r="A12" s="8" t="s">
        <v>51</v>
      </c>
      <c r="B12" s="8"/>
      <c r="C12" s="8"/>
      <c r="D12" s="8">
        <v>1</v>
      </c>
      <c r="E12" s="8"/>
      <c r="F12"/>
      <c r="G12"/>
    </row>
    <row r="13" spans="1:16">
      <c r="A13" s="8" t="s">
        <v>5</v>
      </c>
      <c r="B13" s="11">
        <f>D12</f>
        <v>1</v>
      </c>
      <c r="C13" s="11">
        <v>2</v>
      </c>
      <c r="D13" s="11">
        <f ca="1">OFFSET($D$37,37*(B13-1)+C13,0)</f>
        <v>9.4</v>
      </c>
      <c r="E13" s="8"/>
      <c r="F13"/>
      <c r="G13"/>
    </row>
    <row r="14" spans="1:16">
      <c r="A14" s="8" t="s">
        <v>6</v>
      </c>
      <c r="B14" s="11">
        <f>B13</f>
        <v>1</v>
      </c>
      <c r="C14" s="11">
        <v>4</v>
      </c>
      <c r="D14" s="11">
        <f ca="1">OFFSET($D$37,37*(B14-1)+C14,0)</f>
        <v>12.8</v>
      </c>
      <c r="E14" s="8"/>
      <c r="F14"/>
      <c r="G14"/>
    </row>
    <row r="15" spans="1:16">
      <c r="A15" s="9" t="s">
        <v>83</v>
      </c>
      <c r="B15" s="9"/>
      <c r="C15" s="9"/>
      <c r="D15" s="11">
        <f ca="1">ROUND((D4+(D5-D7)/2)-D13-10*LOG(D3/D11),1)</f>
        <v>40.299999999999997</v>
      </c>
      <c r="E15" s="9"/>
      <c r="F15"/>
      <c r="G15">
        <v>11</v>
      </c>
      <c r="J15">
        <v>12</v>
      </c>
      <c r="M15">
        <v>13</v>
      </c>
      <c r="O15">
        <v>14</v>
      </c>
    </row>
    <row r="16" spans="1:16">
      <c r="A16" s="10" t="s">
        <v>84</v>
      </c>
      <c r="B16" s="10"/>
      <c r="C16" s="10"/>
      <c r="D16" s="11">
        <f ca="1">ROUND((D4+(D5-D9)/2)-D14-10*LOG(D3/D11),1)</f>
        <v>39.299999999999997</v>
      </c>
      <c r="E16" s="10"/>
      <c r="F16"/>
      <c r="G16"/>
    </row>
    <row r="17" spans="1:9">
      <c r="A17" s="9" t="s">
        <v>49</v>
      </c>
      <c r="B17" s="9"/>
      <c r="C17" s="9"/>
      <c r="D17" s="9">
        <v>0.5</v>
      </c>
      <c r="E17" s="9"/>
      <c r="F17"/>
      <c r="G17"/>
    </row>
    <row r="18" spans="1:9">
      <c r="A18" s="10" t="s">
        <v>77</v>
      </c>
      <c r="B18" s="10"/>
      <c r="C18" s="10"/>
      <c r="D18" s="4">
        <f>IF(D17=0.5,10,0.16*D2/D17)</f>
        <v>10</v>
      </c>
      <c r="E18" s="10"/>
      <c r="F18"/>
      <c r="G18"/>
    </row>
    <row r="19" spans="1:9">
      <c r="A19" s="10" t="s">
        <v>99</v>
      </c>
      <c r="B19" s="10"/>
      <c r="C19" s="10"/>
      <c r="D19" s="11">
        <f ca="1">ROUND(10*LOG(10^((D15)/10)+10^((D16)/10)),1)</f>
        <v>42.8</v>
      </c>
      <c r="E19" s="10"/>
      <c r="F19"/>
      <c r="G19"/>
    </row>
    <row r="20" spans="1:9">
      <c r="A20" s="9" t="s">
        <v>66</v>
      </c>
      <c r="B20" s="9"/>
      <c r="C20" s="9"/>
      <c r="D20" s="11">
        <f ca="1">D4-D19</f>
        <v>20.300000000000004</v>
      </c>
      <c r="E20" s="9"/>
      <c r="F20"/>
    </row>
    <row r="21" spans="1:9">
      <c r="A21" s="10" t="s">
        <v>76</v>
      </c>
      <c r="B21" s="10"/>
      <c r="C21" s="10"/>
      <c r="D21" s="16">
        <f ca="1">ROUND(D19-10*LOG(0.16*D2/(D17*D18)),0)</f>
        <v>40</v>
      </c>
      <c r="E21" s="10"/>
      <c r="F21"/>
      <c r="G21">
        <v>15</v>
      </c>
      <c r="I21">
        <v>16</v>
      </c>
    </row>
    <row r="22" spans="1:9">
      <c r="A22" s="15"/>
      <c r="B22" s="15"/>
      <c r="C22" s="15"/>
      <c r="D22" s="15"/>
      <c r="E22" s="15"/>
      <c r="F22"/>
      <c r="G22"/>
    </row>
    <row r="23" spans="1:9">
      <c r="A23" s="15"/>
      <c r="B23" s="15"/>
      <c r="C23" s="15"/>
      <c r="D23" s="15"/>
      <c r="E23" s="15"/>
      <c r="F23"/>
      <c r="G23"/>
    </row>
    <row r="24" spans="1:9">
      <c r="A24" s="3"/>
      <c r="B24" s="3"/>
      <c r="C24" s="3"/>
      <c r="D24" s="3"/>
      <c r="E24" s="3"/>
      <c r="F24"/>
      <c r="G24"/>
    </row>
    <row r="25" spans="1:9">
      <c r="A25" s="12" t="s">
        <v>7</v>
      </c>
      <c r="B25" s="12"/>
      <c r="C25" s="12"/>
      <c r="D25" s="3"/>
      <c r="E25" s="3"/>
      <c r="F25"/>
      <c r="G25"/>
    </row>
    <row r="26" spans="1:9">
      <c r="A26" s="17" t="s">
        <v>10</v>
      </c>
      <c r="B26" s="17"/>
      <c r="C26" s="17"/>
      <c r="D26" s="17">
        <v>1</v>
      </c>
      <c r="E26" s="3"/>
      <c r="F26"/>
    </row>
    <row r="27" spans="1:9">
      <c r="A27" s="18" t="s">
        <v>52</v>
      </c>
      <c r="B27" s="18"/>
      <c r="C27" s="18"/>
      <c r="D27" s="18">
        <f>D8</f>
        <v>484</v>
      </c>
      <c r="E27" s="3"/>
      <c r="F27"/>
      <c r="G27"/>
    </row>
    <row r="28" spans="1:9">
      <c r="A28" s="19" t="s">
        <v>54</v>
      </c>
      <c r="B28" s="19"/>
      <c r="C28" s="19"/>
      <c r="D28" s="19">
        <f>D6</f>
        <v>219</v>
      </c>
      <c r="E28" s="3"/>
      <c r="F28"/>
      <c r="G28"/>
    </row>
    <row r="29" spans="1:9">
      <c r="A29" s="19" t="s">
        <v>55</v>
      </c>
      <c r="B29" s="19"/>
      <c r="C29" s="19"/>
      <c r="D29" s="19" t="e">
        <f>#REF!</f>
        <v>#REF!</v>
      </c>
      <c r="E29" s="3"/>
      <c r="F29"/>
      <c r="G29"/>
    </row>
    <row r="30" spans="1:9">
      <c r="A30" s="19" t="s">
        <v>56</v>
      </c>
      <c r="B30" s="19"/>
      <c r="C30" s="19"/>
      <c r="D30" s="19" t="e">
        <f>#REF!</f>
        <v>#REF!</v>
      </c>
      <c r="E30" s="3"/>
      <c r="F30"/>
      <c r="G30"/>
    </row>
    <row r="31" spans="1:9">
      <c r="A31" s="19" t="s">
        <v>57</v>
      </c>
      <c r="B31" s="19"/>
      <c r="C31" s="19"/>
      <c r="D31" s="19" t="e">
        <f>#REF!</f>
        <v>#REF!</v>
      </c>
      <c r="E31" s="3"/>
      <c r="F31"/>
      <c r="G31"/>
    </row>
    <row r="32" spans="1:9">
      <c r="A32" s="18" t="s">
        <v>58</v>
      </c>
      <c r="B32" s="18"/>
      <c r="C32" s="18"/>
      <c r="D32" s="18">
        <f>D10</f>
        <v>360</v>
      </c>
      <c r="E32" s="3"/>
      <c r="F32"/>
      <c r="G32"/>
    </row>
    <row r="33" spans="1:7">
      <c r="A33" s="18" t="s">
        <v>59</v>
      </c>
      <c r="B33" s="18"/>
      <c r="C33" s="18"/>
      <c r="D33" s="18" t="e">
        <f>#REF!</f>
        <v>#REF!</v>
      </c>
      <c r="E33" s="3"/>
      <c r="F33"/>
      <c r="G33"/>
    </row>
    <row r="34" spans="1:7">
      <c r="A34" s="18" t="s">
        <v>60</v>
      </c>
      <c r="B34" s="18"/>
      <c r="C34" s="18"/>
      <c r="D34" s="18" t="e">
        <f>#REF!</f>
        <v>#REF!</v>
      </c>
      <c r="E34" s="3"/>
      <c r="F34"/>
      <c r="G34"/>
    </row>
    <row r="35" spans="1:7">
      <c r="A35" s="18" t="s">
        <v>61</v>
      </c>
      <c r="B35" s="18"/>
      <c r="C35" s="18"/>
      <c r="D35" s="18" t="e">
        <f>#REF!</f>
        <v>#REF!</v>
      </c>
      <c r="E35" s="3"/>
      <c r="F35"/>
      <c r="G35"/>
    </row>
    <row r="36" spans="1:7">
      <c r="A36" s="13" t="s">
        <v>8</v>
      </c>
      <c r="B36" s="13"/>
      <c r="C36" s="13"/>
      <c r="D36" s="13">
        <f>LOG(D27/D32)</f>
        <v>0.12854286087712524</v>
      </c>
      <c r="E36" s="3"/>
      <c r="F36"/>
      <c r="G36"/>
    </row>
    <row r="37" spans="1:7">
      <c r="A37" s="13" t="s">
        <v>9</v>
      </c>
      <c r="B37" s="13"/>
      <c r="C37" s="13"/>
      <c r="D37" s="20">
        <f>ROUND(8.7+5.7*D36^2,1)</f>
        <v>8.8000000000000007</v>
      </c>
      <c r="E37" s="21" t="s">
        <v>29</v>
      </c>
      <c r="F37"/>
      <c r="G37"/>
    </row>
    <row r="38" spans="1:7">
      <c r="A38" s="3" t="s">
        <v>11</v>
      </c>
      <c r="B38" s="3"/>
      <c r="C38" s="3"/>
      <c r="D38" s="3">
        <f>LOG(D27/D28)</f>
        <v>0.34440124680429413</v>
      </c>
      <c r="E38" s="3"/>
      <c r="F38"/>
      <c r="G38"/>
    </row>
    <row r="39" spans="1:7">
      <c r="A39" s="3" t="s">
        <v>3</v>
      </c>
      <c r="B39" s="3"/>
      <c r="C39" s="3"/>
      <c r="D39" s="21">
        <f>ROUND(8.7+5.7*D38^2,1)</f>
        <v>9.4</v>
      </c>
      <c r="E39" s="21" t="s">
        <v>29</v>
      </c>
      <c r="F39"/>
      <c r="G39"/>
    </row>
    <row r="40" spans="1:7">
      <c r="A40" s="13" t="s">
        <v>20</v>
      </c>
      <c r="B40" s="13"/>
      <c r="C40" s="13"/>
      <c r="D40" s="13">
        <f>LOG(D27/(AVERAGE(D28,D32)))</f>
        <v>0.22319679358095748</v>
      </c>
      <c r="E40" s="3"/>
      <c r="F40"/>
      <c r="G40"/>
    </row>
    <row r="41" spans="1:7">
      <c r="A41" s="13" t="s">
        <v>4</v>
      </c>
      <c r="B41" s="13"/>
      <c r="C41" s="13"/>
      <c r="D41" s="22">
        <f>ROUND(8.7+17.1*D40+5.7*D40^2,1)</f>
        <v>12.8</v>
      </c>
      <c r="E41" s="23" t="s">
        <v>30</v>
      </c>
      <c r="F41"/>
      <c r="G41"/>
    </row>
    <row r="42" spans="1:7">
      <c r="A42" s="3" t="s">
        <v>25</v>
      </c>
      <c r="B42" s="3"/>
      <c r="C42" s="3"/>
      <c r="D42" s="3" t="e">
        <f>LOG(D27/D33)</f>
        <v>#REF!</v>
      </c>
      <c r="E42" s="3"/>
      <c r="F42"/>
      <c r="G42"/>
    </row>
    <row r="43" spans="1:7">
      <c r="A43" s="3" t="s">
        <v>22</v>
      </c>
      <c r="B43" s="3"/>
      <c r="C43" s="3"/>
      <c r="D43" s="21" t="e">
        <f>ROUND(8.7+5.7*D42^2,1)</f>
        <v>#REF!</v>
      </c>
      <c r="E43" s="21" t="s">
        <v>29</v>
      </c>
      <c r="F43"/>
      <c r="G43"/>
    </row>
    <row r="44" spans="1:7">
      <c r="A44" s="13" t="s">
        <v>21</v>
      </c>
      <c r="B44" s="13"/>
      <c r="C44" s="13"/>
      <c r="D44" s="13" t="e">
        <f>LOG(D27/D29)</f>
        <v>#REF!</v>
      </c>
      <c r="E44" s="3"/>
      <c r="F44"/>
      <c r="G44"/>
    </row>
    <row r="45" spans="1:7">
      <c r="A45" s="13" t="s">
        <v>26</v>
      </c>
      <c r="B45" s="13"/>
      <c r="C45" s="13"/>
      <c r="D45" s="20" t="e">
        <f>ROUND(8.7+5.7*D44^2,1)</f>
        <v>#REF!</v>
      </c>
      <c r="E45" s="21" t="s">
        <v>29</v>
      </c>
      <c r="F45"/>
      <c r="G45"/>
    </row>
    <row r="46" spans="1:7">
      <c r="A46" s="14" t="s">
        <v>27</v>
      </c>
      <c r="D46" s="14" t="e">
        <f>LOG(D27/(AVERAGE(D29,D33)))</f>
        <v>#REF!</v>
      </c>
      <c r="E46" s="3"/>
      <c r="F46"/>
      <c r="G46"/>
    </row>
    <row r="47" spans="1:7">
      <c r="A47" s="14" t="s">
        <v>28</v>
      </c>
      <c r="D47" s="24" t="e">
        <f>ROUND(8.7+17.1*D46+5.7*D46^2,1)</f>
        <v>#REF!</v>
      </c>
      <c r="E47" s="23" t="s">
        <v>30</v>
      </c>
      <c r="F47"/>
      <c r="G47"/>
    </row>
    <row r="48" spans="1:7">
      <c r="A48" s="13" t="s">
        <v>31</v>
      </c>
      <c r="B48" s="13"/>
      <c r="C48" s="13"/>
      <c r="D48" s="13" t="e">
        <f>LOG(D27/D34)</f>
        <v>#REF!</v>
      </c>
      <c r="E48" s="3"/>
      <c r="F48"/>
      <c r="G48"/>
    </row>
    <row r="49" spans="1:7">
      <c r="A49" s="13" t="s">
        <v>32</v>
      </c>
      <c r="B49" s="13"/>
      <c r="C49" s="13"/>
      <c r="D49" s="20" t="e">
        <f>ROUND(8.7+5.7*D48^2,1)</f>
        <v>#REF!</v>
      </c>
      <c r="E49" s="21" t="s">
        <v>29</v>
      </c>
      <c r="F49"/>
      <c r="G49"/>
    </row>
    <row r="50" spans="1:7">
      <c r="A50" s="14" t="s">
        <v>33</v>
      </c>
      <c r="D50" s="14" t="e">
        <f>LOG(D27/D30)</f>
        <v>#REF!</v>
      </c>
      <c r="F50"/>
      <c r="G50"/>
    </row>
    <row r="51" spans="1:7">
      <c r="A51" s="14" t="s">
        <v>34</v>
      </c>
      <c r="D51" s="21" t="e">
        <f>ROUND(8.7+5.7*D50^2,1)</f>
        <v>#REF!</v>
      </c>
      <c r="E51" s="25" t="s">
        <v>29</v>
      </c>
      <c r="F51"/>
      <c r="G51"/>
    </row>
    <row r="52" spans="1:7">
      <c r="A52" s="13" t="s">
        <v>35</v>
      </c>
      <c r="B52" s="13"/>
      <c r="C52" s="13"/>
      <c r="D52" s="13" t="e">
        <f>LOG(D27/(AVERAGE(D30,D34)))</f>
        <v>#REF!</v>
      </c>
      <c r="E52" s="3"/>
      <c r="F52"/>
      <c r="G52"/>
    </row>
    <row r="53" spans="1:7">
      <c r="A53" s="13" t="s">
        <v>36</v>
      </c>
      <c r="B53" s="13"/>
      <c r="C53" s="13"/>
      <c r="D53" s="22" t="e">
        <f>ROUND(8.7+17.1*D52+5.7*D52^2,1)</f>
        <v>#REF!</v>
      </c>
      <c r="E53" s="23" t="s">
        <v>30</v>
      </c>
      <c r="F53"/>
      <c r="G53"/>
    </row>
    <row r="54" spans="1:7">
      <c r="A54" s="14" t="s">
        <v>37</v>
      </c>
      <c r="D54" s="14" t="e">
        <f>LOG(D27/D35)</f>
        <v>#REF!</v>
      </c>
      <c r="E54" s="3"/>
      <c r="F54"/>
      <c r="G54"/>
    </row>
    <row r="55" spans="1:7">
      <c r="A55" s="14" t="s">
        <v>38</v>
      </c>
      <c r="D55" s="21" t="e">
        <f>ROUND(8.7+5.7*D54^2,1)</f>
        <v>#REF!</v>
      </c>
      <c r="E55" s="21" t="s">
        <v>29</v>
      </c>
      <c r="F55"/>
      <c r="G55"/>
    </row>
    <row r="56" spans="1:7">
      <c r="A56" s="13" t="s">
        <v>39</v>
      </c>
      <c r="B56" s="13"/>
      <c r="C56" s="13"/>
      <c r="D56" s="13" t="e">
        <f>LOG(D27/D31)</f>
        <v>#REF!</v>
      </c>
      <c r="F56"/>
      <c r="G56"/>
    </row>
    <row r="57" spans="1:7">
      <c r="A57" s="13" t="s">
        <v>40</v>
      </c>
      <c r="B57" s="13"/>
      <c r="C57" s="13"/>
      <c r="D57" s="20" t="e">
        <f>ROUND(8.7+5.7*D56^2,1)</f>
        <v>#REF!</v>
      </c>
      <c r="E57" s="25" t="s">
        <v>29</v>
      </c>
      <c r="F57"/>
      <c r="G57"/>
    </row>
    <row r="58" spans="1:7">
      <c r="A58" s="14" t="s">
        <v>41</v>
      </c>
      <c r="D58" s="14" t="e">
        <f>LOG(D27/(AVERAGE(D31,D35)))</f>
        <v>#REF!</v>
      </c>
      <c r="E58" s="3"/>
      <c r="F58"/>
      <c r="G58"/>
    </row>
    <row r="59" spans="1:7">
      <c r="A59" s="14" t="s">
        <v>42</v>
      </c>
      <c r="D59" s="24" t="e">
        <f>ROUND(8.7+17.1*D58+5.7*D58^2,1)</f>
        <v>#REF!</v>
      </c>
      <c r="E59" s="23" t="s">
        <v>30</v>
      </c>
      <c r="F59"/>
      <c r="G59"/>
    </row>
    <row r="60" spans="1:7">
      <c r="A60" s="3"/>
      <c r="B60" s="3"/>
      <c r="C60" s="3"/>
      <c r="D60" s="3"/>
      <c r="E60" s="3"/>
      <c r="F60"/>
      <c r="G60"/>
    </row>
    <row r="61" spans="1:7">
      <c r="A61" s="3"/>
      <c r="B61" s="3"/>
      <c r="C61" s="3"/>
      <c r="D61" s="3"/>
      <c r="E61" s="3"/>
      <c r="F61"/>
      <c r="G61"/>
    </row>
    <row r="62" spans="1:7">
      <c r="A62" s="12" t="s">
        <v>50</v>
      </c>
      <c r="B62" s="12"/>
      <c r="C62" s="12"/>
      <c r="D62" s="3"/>
      <c r="E62" s="3"/>
      <c r="F62"/>
      <c r="G62"/>
    </row>
    <row r="63" spans="1:7">
      <c r="A63" s="17" t="s">
        <v>10</v>
      </c>
      <c r="B63" s="17"/>
      <c r="C63" s="17"/>
      <c r="D63" s="17">
        <v>2</v>
      </c>
      <c r="E63" s="3"/>
      <c r="F63"/>
      <c r="G63"/>
    </row>
    <row r="64" spans="1:7">
      <c r="A64" s="18" t="s">
        <v>52</v>
      </c>
      <c r="B64" s="18"/>
      <c r="C64" s="18"/>
      <c r="D64" s="18">
        <f t="shared" ref="D64:D72" si="0">D27</f>
        <v>484</v>
      </c>
      <c r="E64" s="3"/>
      <c r="F64"/>
      <c r="G64"/>
    </row>
    <row r="65" spans="1:10">
      <c r="A65" s="19" t="s">
        <v>54</v>
      </c>
      <c r="B65" s="19"/>
      <c r="C65" s="19"/>
      <c r="D65" s="19">
        <f t="shared" si="0"/>
        <v>219</v>
      </c>
      <c r="E65" s="3"/>
      <c r="F65"/>
      <c r="G65"/>
    </row>
    <row r="66" spans="1:10">
      <c r="A66" s="19" t="s">
        <v>55</v>
      </c>
      <c r="B66" s="19"/>
      <c r="C66" s="19"/>
      <c r="D66" s="19" t="e">
        <f t="shared" si="0"/>
        <v>#REF!</v>
      </c>
      <c r="E66" s="3"/>
      <c r="F66"/>
      <c r="G66"/>
    </row>
    <row r="67" spans="1:10">
      <c r="A67" s="19" t="s">
        <v>56</v>
      </c>
      <c r="B67" s="19"/>
      <c r="C67" s="19"/>
      <c r="D67" s="19" t="e">
        <f t="shared" si="0"/>
        <v>#REF!</v>
      </c>
      <c r="E67" s="3"/>
      <c r="F67"/>
      <c r="G67"/>
    </row>
    <row r="68" spans="1:10">
      <c r="A68" s="19" t="s">
        <v>57</v>
      </c>
      <c r="B68" s="19"/>
      <c r="C68" s="19"/>
      <c r="D68" s="19" t="e">
        <f t="shared" si="0"/>
        <v>#REF!</v>
      </c>
      <c r="E68" s="3"/>
      <c r="F68"/>
      <c r="G68"/>
    </row>
    <row r="69" spans="1:10">
      <c r="A69" s="18" t="s">
        <v>58</v>
      </c>
      <c r="B69" s="18"/>
      <c r="C69" s="18"/>
      <c r="D69" s="18">
        <f t="shared" si="0"/>
        <v>360</v>
      </c>
      <c r="E69" s="3"/>
      <c r="F69"/>
      <c r="G69"/>
    </row>
    <row r="70" spans="1:10">
      <c r="A70" s="18" t="s">
        <v>59</v>
      </c>
      <c r="B70" s="18"/>
      <c r="C70" s="18"/>
      <c r="D70" s="18" t="e">
        <f t="shared" si="0"/>
        <v>#REF!</v>
      </c>
      <c r="E70" s="3"/>
      <c r="F70"/>
      <c r="G70"/>
    </row>
    <row r="71" spans="1:10">
      <c r="A71" s="18" t="s">
        <v>60</v>
      </c>
      <c r="B71" s="18"/>
      <c r="C71" s="18"/>
      <c r="D71" s="18" t="e">
        <f t="shared" si="0"/>
        <v>#REF!</v>
      </c>
      <c r="E71" s="3"/>
      <c r="F71"/>
      <c r="G71"/>
    </row>
    <row r="72" spans="1:10">
      <c r="A72" s="18" t="s">
        <v>61</v>
      </c>
      <c r="B72" s="18"/>
      <c r="C72" s="18"/>
      <c r="D72" s="18" t="e">
        <f t="shared" si="0"/>
        <v>#REF!</v>
      </c>
      <c r="E72" s="3"/>
      <c r="F72"/>
      <c r="G72"/>
      <c r="I72" s="26"/>
      <c r="J72" s="26"/>
    </row>
    <row r="73" spans="1:10">
      <c r="A73" s="13" t="s">
        <v>8</v>
      </c>
      <c r="B73" s="13"/>
      <c r="C73" s="13"/>
      <c r="D73" s="13">
        <f>LOG(D64/D69)</f>
        <v>0.12854286087712524</v>
      </c>
      <c r="E73" s="3"/>
      <c r="F73"/>
      <c r="G73"/>
      <c r="I73" s="26"/>
      <c r="J73" s="26"/>
    </row>
    <row r="74" spans="1:10">
      <c r="A74" s="13" t="s">
        <v>9</v>
      </c>
      <c r="B74" s="13"/>
      <c r="C74" s="13"/>
      <c r="D74" s="20">
        <f>ROUND(5.7+5.7*D73^2,1)</f>
        <v>5.8</v>
      </c>
      <c r="E74" s="21" t="s">
        <v>29</v>
      </c>
      <c r="F74"/>
      <c r="G74"/>
      <c r="I74" s="14"/>
      <c r="J74" s="14"/>
    </row>
    <row r="75" spans="1:10">
      <c r="A75" s="3" t="s">
        <v>11</v>
      </c>
      <c r="B75" s="3"/>
      <c r="C75" s="3"/>
      <c r="D75" s="3">
        <f>LOG(D64/D65)</f>
        <v>0.34440124680429413</v>
      </c>
      <c r="E75" s="3"/>
      <c r="F75"/>
      <c r="G75"/>
      <c r="I75" s="14"/>
      <c r="J75" s="14"/>
    </row>
    <row r="76" spans="1:10">
      <c r="A76" s="3" t="s">
        <v>3</v>
      </c>
      <c r="B76" s="3"/>
      <c r="C76" s="3"/>
      <c r="D76" s="25">
        <f>ROUND(5.7+5.7*D75^2,1)</f>
        <v>6.4</v>
      </c>
      <c r="E76" s="21" t="s">
        <v>29</v>
      </c>
      <c r="F76"/>
      <c r="G76"/>
    </row>
    <row r="77" spans="1:10">
      <c r="A77" s="13" t="s">
        <v>20</v>
      </c>
      <c r="B77" s="13"/>
      <c r="C77" s="13"/>
      <c r="D77" s="13">
        <f>LOG(D64/(AVERAGE(D65,D69)))</f>
        <v>0.22319679358095748</v>
      </c>
      <c r="E77" s="3"/>
      <c r="F77"/>
      <c r="G77"/>
    </row>
    <row r="78" spans="1:10">
      <c r="A78" s="13" t="s">
        <v>4</v>
      </c>
      <c r="B78" s="13"/>
      <c r="C78" s="13"/>
      <c r="D78" s="22">
        <f>ROUND(5.7+14.1*D77+5.7*D77^2,1)</f>
        <v>9.1</v>
      </c>
      <c r="E78" s="23" t="s">
        <v>30</v>
      </c>
      <c r="F78"/>
      <c r="G78"/>
    </row>
    <row r="79" spans="1:10">
      <c r="A79" s="3" t="s">
        <v>25</v>
      </c>
      <c r="B79" s="3"/>
      <c r="C79" s="3"/>
      <c r="D79" s="3" t="e">
        <f>LOG(D64/D70)</f>
        <v>#REF!</v>
      </c>
      <c r="E79" s="3"/>
      <c r="F79"/>
      <c r="G79"/>
    </row>
    <row r="80" spans="1:10">
      <c r="A80" s="3" t="s">
        <v>22</v>
      </c>
      <c r="B80" s="3"/>
      <c r="C80" s="3"/>
      <c r="D80" s="25" t="e">
        <f>ROUND(5.7+5.7*D79^2,1)</f>
        <v>#REF!</v>
      </c>
      <c r="E80" s="21" t="s">
        <v>29</v>
      </c>
      <c r="F80"/>
      <c r="G80"/>
    </row>
    <row r="81" spans="1:7">
      <c r="A81" s="13" t="s">
        <v>21</v>
      </c>
      <c r="B81" s="13"/>
      <c r="C81" s="13"/>
      <c r="D81" s="13" t="e">
        <f>LOG(D64/D66)</f>
        <v>#REF!</v>
      </c>
      <c r="E81" s="3"/>
      <c r="F81"/>
      <c r="G81"/>
    </row>
    <row r="82" spans="1:7">
      <c r="A82" s="13" t="s">
        <v>26</v>
      </c>
      <c r="B82" s="13"/>
      <c r="C82" s="13"/>
      <c r="D82" s="20" t="e">
        <f>5.7+5.7*D81^2</f>
        <v>#REF!</v>
      </c>
      <c r="E82" s="21" t="s">
        <v>29</v>
      </c>
      <c r="F82"/>
      <c r="G82"/>
    </row>
    <row r="83" spans="1:7">
      <c r="A83" s="14" t="s">
        <v>27</v>
      </c>
      <c r="D83" s="14" t="e">
        <f>LOG(D64/(AVERAGE(D66,D70)))</f>
        <v>#REF!</v>
      </c>
      <c r="E83" s="3"/>
      <c r="F83"/>
      <c r="G83"/>
    </row>
    <row r="84" spans="1:7">
      <c r="A84" s="14" t="s">
        <v>28</v>
      </c>
      <c r="D84" s="24" t="e">
        <f>ROUND(5.7+14.1*D83+5.7*D83^2,1)</f>
        <v>#REF!</v>
      </c>
      <c r="E84" s="23" t="s">
        <v>30</v>
      </c>
      <c r="F84"/>
      <c r="G84"/>
    </row>
    <row r="85" spans="1:7">
      <c r="A85" s="13" t="s">
        <v>31</v>
      </c>
      <c r="B85" s="13"/>
      <c r="C85" s="13"/>
      <c r="D85" s="13" t="e">
        <f>LOG(D64/D71)</f>
        <v>#REF!</v>
      </c>
      <c r="E85" s="3"/>
      <c r="F85"/>
      <c r="G85"/>
    </row>
    <row r="86" spans="1:7">
      <c r="A86" s="13" t="s">
        <v>32</v>
      </c>
      <c r="B86" s="13"/>
      <c r="C86" s="13"/>
      <c r="D86" s="20" t="e">
        <f>ROUND(5.7+5.7*D85^2,1)</f>
        <v>#REF!</v>
      </c>
      <c r="E86" s="21" t="s">
        <v>29</v>
      </c>
      <c r="F86"/>
      <c r="G86"/>
    </row>
    <row r="87" spans="1:7">
      <c r="A87" s="14" t="s">
        <v>33</v>
      </c>
      <c r="D87" s="14" t="e">
        <f>LOG(D64/D67)</f>
        <v>#REF!</v>
      </c>
      <c r="F87"/>
      <c r="G87"/>
    </row>
    <row r="88" spans="1:7">
      <c r="A88" s="14" t="s">
        <v>34</v>
      </c>
      <c r="D88" s="25" t="e">
        <f>ROUND(5.7+5.7*D87^2,1)</f>
        <v>#REF!</v>
      </c>
      <c r="E88" s="25" t="s">
        <v>29</v>
      </c>
      <c r="F88"/>
      <c r="G88"/>
    </row>
    <row r="89" spans="1:7">
      <c r="A89" s="13" t="s">
        <v>35</v>
      </c>
      <c r="B89" s="13"/>
      <c r="C89" s="13"/>
      <c r="D89" s="13" t="e">
        <f>LOG(D64/(AVERAGE(D67,D71)))</f>
        <v>#REF!</v>
      </c>
      <c r="E89" s="3"/>
      <c r="F89"/>
      <c r="G89"/>
    </row>
    <row r="90" spans="1:7">
      <c r="A90" s="13" t="s">
        <v>36</v>
      </c>
      <c r="B90" s="13"/>
      <c r="C90" s="13"/>
      <c r="D90" s="22" t="e">
        <f>ROUND(5.7+14.1*D89+5.7*D89^2,1)</f>
        <v>#REF!</v>
      </c>
      <c r="E90" s="23" t="s">
        <v>30</v>
      </c>
      <c r="F90"/>
      <c r="G90"/>
    </row>
    <row r="91" spans="1:7">
      <c r="A91" s="14" t="s">
        <v>37</v>
      </c>
      <c r="D91" s="14" t="e">
        <f>LOG(D64/D72)</f>
        <v>#REF!</v>
      </c>
      <c r="E91" s="3"/>
      <c r="F91"/>
      <c r="G91"/>
    </row>
    <row r="92" spans="1:7">
      <c r="A92" s="14" t="s">
        <v>38</v>
      </c>
      <c r="D92" s="25" t="e">
        <f>ROUND(5.7+5.7*D91^2,1)</f>
        <v>#REF!</v>
      </c>
      <c r="E92" s="21" t="s">
        <v>29</v>
      </c>
      <c r="F92"/>
      <c r="G92"/>
    </row>
    <row r="93" spans="1:7">
      <c r="A93" s="13" t="s">
        <v>39</v>
      </c>
      <c r="B93" s="13"/>
      <c r="C93" s="13"/>
      <c r="D93" s="13" t="e">
        <f>LOG(D64/D68)</f>
        <v>#REF!</v>
      </c>
      <c r="F93"/>
      <c r="G93"/>
    </row>
    <row r="94" spans="1:7">
      <c r="A94" s="13" t="s">
        <v>40</v>
      </c>
      <c r="B94" s="13"/>
      <c r="C94" s="13"/>
      <c r="D94" s="20" t="e">
        <f>ROUND(5.7+5.7*D93^2,1)</f>
        <v>#REF!</v>
      </c>
      <c r="E94" s="25" t="s">
        <v>29</v>
      </c>
      <c r="F94"/>
      <c r="G94"/>
    </row>
    <row r="95" spans="1:7">
      <c r="A95" s="14" t="s">
        <v>41</v>
      </c>
      <c r="D95" s="14" t="e">
        <f>LOG(D64/(AVERAGE(D68,D72)))</f>
        <v>#REF!</v>
      </c>
      <c r="E95" s="3"/>
      <c r="F95"/>
      <c r="G95"/>
    </row>
    <row r="96" spans="1:7">
      <c r="A96" s="14" t="s">
        <v>42</v>
      </c>
      <c r="D96" s="24" t="e">
        <f>ROUND(5.7+14.1*D95+5.7*D95^2,1)</f>
        <v>#REF!</v>
      </c>
      <c r="E96" s="23" t="s">
        <v>30</v>
      </c>
      <c r="F96"/>
      <c r="G96"/>
    </row>
    <row r="97" spans="1:7">
      <c r="A97" s="3"/>
      <c r="B97" s="3"/>
      <c r="C97" s="3"/>
      <c r="D97" s="3"/>
      <c r="E97" s="3"/>
      <c r="F97"/>
      <c r="G97"/>
    </row>
    <row r="98" spans="1:7">
      <c r="A98" s="3"/>
      <c r="B98" s="3"/>
      <c r="C98" s="3"/>
      <c r="D98" s="3"/>
      <c r="E98" s="3"/>
      <c r="F98"/>
      <c r="G98"/>
    </row>
    <row r="99" spans="1:7">
      <c r="A99" s="12" t="s">
        <v>50</v>
      </c>
      <c r="B99" s="12"/>
      <c r="C99" s="12"/>
      <c r="D99" s="3"/>
      <c r="E99" s="3"/>
      <c r="F99"/>
      <c r="G99"/>
    </row>
    <row r="100" spans="1:7">
      <c r="A100" s="17" t="s">
        <v>10</v>
      </c>
      <c r="B100" s="17"/>
      <c r="C100" s="17"/>
      <c r="D100" s="17">
        <v>3</v>
      </c>
      <c r="E100" s="3"/>
      <c r="F100"/>
      <c r="G100"/>
    </row>
    <row r="101" spans="1:7">
      <c r="A101" s="18" t="s">
        <v>52</v>
      </c>
      <c r="B101" s="18"/>
      <c r="C101" s="18"/>
      <c r="D101" s="18">
        <f t="shared" ref="D101:D109" si="1">D64</f>
        <v>484</v>
      </c>
      <c r="E101" s="3"/>
      <c r="F101"/>
      <c r="G101"/>
    </row>
    <row r="102" spans="1:7">
      <c r="A102" s="19" t="s">
        <v>54</v>
      </c>
      <c r="B102" s="19"/>
      <c r="C102" s="19"/>
      <c r="D102" s="19">
        <f t="shared" si="1"/>
        <v>219</v>
      </c>
      <c r="E102" s="3"/>
      <c r="F102"/>
      <c r="G102"/>
    </row>
    <row r="103" spans="1:7">
      <c r="A103" s="19" t="s">
        <v>55</v>
      </c>
      <c r="B103" s="19"/>
      <c r="C103" s="19"/>
      <c r="D103" s="19" t="e">
        <f t="shared" si="1"/>
        <v>#REF!</v>
      </c>
      <c r="E103" s="3"/>
      <c r="F103"/>
      <c r="G103"/>
    </row>
    <row r="104" spans="1:7">
      <c r="A104" s="19" t="s">
        <v>56</v>
      </c>
      <c r="B104" s="19"/>
      <c r="C104" s="19"/>
      <c r="D104" s="19" t="e">
        <f t="shared" si="1"/>
        <v>#REF!</v>
      </c>
      <c r="E104" s="3"/>
      <c r="F104"/>
      <c r="G104"/>
    </row>
    <row r="105" spans="1:7">
      <c r="A105" s="19" t="s">
        <v>57</v>
      </c>
      <c r="B105" s="19"/>
      <c r="C105" s="19"/>
      <c r="D105" s="19" t="e">
        <f t="shared" si="1"/>
        <v>#REF!</v>
      </c>
      <c r="E105" s="3"/>
      <c r="F105"/>
      <c r="G105"/>
    </row>
    <row r="106" spans="1:7">
      <c r="A106" s="18" t="s">
        <v>58</v>
      </c>
      <c r="B106" s="18"/>
      <c r="C106" s="18"/>
      <c r="D106" s="18">
        <f t="shared" si="1"/>
        <v>360</v>
      </c>
      <c r="E106" s="3"/>
      <c r="F106"/>
      <c r="G106"/>
    </row>
    <row r="107" spans="1:7">
      <c r="A107" s="18" t="s">
        <v>59</v>
      </c>
      <c r="B107" s="18"/>
      <c r="C107" s="18"/>
      <c r="D107" s="18" t="e">
        <f t="shared" si="1"/>
        <v>#REF!</v>
      </c>
      <c r="E107" s="3"/>
      <c r="F107"/>
      <c r="G107"/>
    </row>
    <row r="108" spans="1:7">
      <c r="A108" s="18" t="s">
        <v>60</v>
      </c>
      <c r="B108" s="18"/>
      <c r="C108" s="18"/>
      <c r="D108" s="18" t="e">
        <f t="shared" si="1"/>
        <v>#REF!</v>
      </c>
      <c r="E108" s="3"/>
      <c r="F108"/>
      <c r="G108"/>
    </row>
    <row r="109" spans="1:7">
      <c r="A109" s="18" t="s">
        <v>61</v>
      </c>
      <c r="B109" s="18"/>
      <c r="C109" s="18"/>
      <c r="D109" s="18" t="e">
        <f t="shared" si="1"/>
        <v>#REF!</v>
      </c>
      <c r="E109" s="3"/>
      <c r="F109"/>
      <c r="G109"/>
    </row>
    <row r="110" spans="1:7">
      <c r="A110" s="13" t="s">
        <v>8</v>
      </c>
      <c r="B110" s="13"/>
      <c r="C110" s="13"/>
      <c r="D110" s="13">
        <f>LOG(D101/D106)</f>
        <v>0.12854286087712524</v>
      </c>
      <c r="E110" s="3"/>
      <c r="F110"/>
      <c r="G110"/>
    </row>
    <row r="111" spans="1:7">
      <c r="A111" s="13" t="s">
        <v>9</v>
      </c>
      <c r="B111" s="13"/>
      <c r="C111" s="13"/>
      <c r="D111" s="20">
        <f>ROUND(5.7+5.7*D110^2,1)</f>
        <v>5.8</v>
      </c>
      <c r="E111" s="21" t="s">
        <v>29</v>
      </c>
      <c r="F111"/>
      <c r="G111"/>
    </row>
    <row r="112" spans="1:7">
      <c r="A112" s="3" t="s">
        <v>11</v>
      </c>
      <c r="B112" s="3"/>
      <c r="C112" s="3"/>
      <c r="D112" s="3">
        <f>LOG(D106/AVERAGE(D101,D102))</f>
        <v>1.0377171411444522E-2</v>
      </c>
      <c r="E112" s="3"/>
      <c r="F112"/>
      <c r="G112"/>
    </row>
    <row r="113" spans="1:7">
      <c r="A113" s="3" t="s">
        <v>3</v>
      </c>
      <c r="B113" s="3"/>
      <c r="C113" s="3"/>
      <c r="D113" s="24">
        <f>ROUND(5.7+14.1*D112+5.7*D112^2,1)</f>
        <v>5.8</v>
      </c>
      <c r="E113" s="23" t="s">
        <v>30</v>
      </c>
      <c r="F113"/>
      <c r="G113"/>
    </row>
    <row r="114" spans="1:7">
      <c r="A114" s="13" t="s">
        <v>20</v>
      </c>
      <c r="B114" s="13"/>
      <c r="C114" s="13"/>
      <c r="D114" s="13">
        <f>LOG(D102/D106)</f>
        <v>-0.21585838592716897</v>
      </c>
      <c r="E114" s="3"/>
      <c r="F114"/>
      <c r="G114"/>
    </row>
    <row r="115" spans="1:7">
      <c r="A115" s="13" t="s">
        <v>4</v>
      </c>
      <c r="B115" s="13"/>
      <c r="C115" s="13"/>
      <c r="D115" s="20">
        <f>ROUND(5.7+5.7*D114^2,1)</f>
        <v>6</v>
      </c>
      <c r="E115" s="21" t="s">
        <v>29</v>
      </c>
      <c r="F115"/>
      <c r="G115"/>
    </row>
    <row r="116" spans="1:7">
      <c r="A116" s="3" t="s">
        <v>25</v>
      </c>
      <c r="B116" s="3"/>
      <c r="C116" s="3"/>
      <c r="D116" s="3" t="e">
        <f>LOG(D101/D107)</f>
        <v>#REF!</v>
      </c>
      <c r="E116" s="3"/>
      <c r="F116"/>
      <c r="G116"/>
    </row>
    <row r="117" spans="1:7">
      <c r="A117" s="3" t="s">
        <v>22</v>
      </c>
      <c r="B117" s="3"/>
      <c r="C117" s="3"/>
      <c r="D117" s="25" t="e">
        <f>ROUND(5.7+5.7*D116^2,1)</f>
        <v>#REF!</v>
      </c>
      <c r="E117" s="21" t="s">
        <v>29</v>
      </c>
      <c r="F117"/>
      <c r="G117"/>
    </row>
    <row r="118" spans="1:7">
      <c r="A118" s="13" t="s">
        <v>21</v>
      </c>
      <c r="B118" s="13"/>
      <c r="C118" s="13"/>
      <c r="D118" s="13" t="e">
        <f>LOG(D107/AVERAGE(D101,D103))</f>
        <v>#REF!</v>
      </c>
      <c r="E118" s="3"/>
      <c r="F118"/>
      <c r="G118"/>
    </row>
    <row r="119" spans="1:7">
      <c r="A119" s="13" t="s">
        <v>26</v>
      </c>
      <c r="B119" s="13"/>
      <c r="C119" s="13"/>
      <c r="D119" s="22" t="e">
        <f>ROUND(5.7+14.1*D118+5.7*D118^2,1)</f>
        <v>#REF!</v>
      </c>
      <c r="E119" s="23" t="s">
        <v>30</v>
      </c>
      <c r="F119"/>
      <c r="G119"/>
    </row>
    <row r="120" spans="1:7">
      <c r="A120" s="14" t="s">
        <v>27</v>
      </c>
      <c r="D120" s="14" t="e">
        <f>LOG(D103/D107)</f>
        <v>#REF!</v>
      </c>
      <c r="E120" s="3"/>
      <c r="F120"/>
      <c r="G120"/>
    </row>
    <row r="121" spans="1:7">
      <c r="A121" s="14" t="s">
        <v>28</v>
      </c>
      <c r="D121" s="25" t="e">
        <f>ROUND(5.7+5.7*D120^2,1)</f>
        <v>#REF!</v>
      </c>
      <c r="E121" s="21" t="s">
        <v>29</v>
      </c>
      <c r="F121"/>
      <c r="G121"/>
    </row>
    <row r="122" spans="1:7">
      <c r="A122" s="13" t="s">
        <v>31</v>
      </c>
      <c r="B122" s="13"/>
      <c r="C122" s="13"/>
      <c r="D122" s="13" t="e">
        <f>LOG(D101/D108)</f>
        <v>#REF!</v>
      </c>
      <c r="E122" s="3"/>
      <c r="F122"/>
      <c r="G122"/>
    </row>
    <row r="123" spans="1:7">
      <c r="A123" s="13" t="s">
        <v>32</v>
      </c>
      <c r="B123" s="13"/>
      <c r="C123" s="13"/>
      <c r="D123" s="20" t="e">
        <f>ROUND(5.7+5.7*D122^2,1)</f>
        <v>#REF!</v>
      </c>
      <c r="E123" s="21" t="s">
        <v>29</v>
      </c>
      <c r="F123"/>
      <c r="G123"/>
    </row>
    <row r="124" spans="1:7">
      <c r="A124" s="14" t="s">
        <v>33</v>
      </c>
      <c r="D124" s="14" t="e">
        <f>LOG(D108/AVERAGE(D101,D104))</f>
        <v>#REF!</v>
      </c>
      <c r="F124"/>
      <c r="G124"/>
    </row>
    <row r="125" spans="1:7">
      <c r="A125" s="14" t="s">
        <v>34</v>
      </c>
      <c r="D125" s="24" t="e">
        <f>ROUND(5.7+14.1*D124+5.7*D124^2,1)</f>
        <v>#REF!</v>
      </c>
      <c r="E125" s="24" t="s">
        <v>30</v>
      </c>
      <c r="F125"/>
      <c r="G125"/>
    </row>
    <row r="126" spans="1:7">
      <c r="A126" s="13" t="s">
        <v>35</v>
      </c>
      <c r="B126" s="13"/>
      <c r="C126" s="13"/>
      <c r="D126" s="13" t="e">
        <f>LOG(D104/D108)</f>
        <v>#REF!</v>
      </c>
      <c r="E126" s="3"/>
      <c r="F126"/>
      <c r="G126"/>
    </row>
    <row r="127" spans="1:7">
      <c r="A127" s="13" t="s">
        <v>36</v>
      </c>
      <c r="B127" s="13"/>
      <c r="C127" s="13"/>
      <c r="D127" s="20" t="e">
        <f>ROUND(5.7+5.7*D126^2,1)</f>
        <v>#REF!</v>
      </c>
      <c r="E127" s="21" t="s">
        <v>29</v>
      </c>
      <c r="F127"/>
      <c r="G127"/>
    </row>
    <row r="128" spans="1:7">
      <c r="A128" s="14" t="s">
        <v>37</v>
      </c>
      <c r="D128" s="14" t="e">
        <f>LOG(D101/D109)</f>
        <v>#REF!</v>
      </c>
      <c r="E128" s="3"/>
      <c r="F128"/>
      <c r="G128"/>
    </row>
    <row r="129" spans="1:7">
      <c r="A129" s="14" t="s">
        <v>38</v>
      </c>
      <c r="D129" s="25" t="e">
        <f>ROUND(5.7+5.7*D128^2,1)</f>
        <v>#REF!</v>
      </c>
      <c r="E129" s="21" t="s">
        <v>29</v>
      </c>
      <c r="F129"/>
      <c r="G129"/>
    </row>
    <row r="130" spans="1:7">
      <c r="A130" s="13" t="s">
        <v>39</v>
      </c>
      <c r="B130" s="13"/>
      <c r="C130" s="13"/>
      <c r="D130" s="13" t="e">
        <f>LOG(D109/AVERAGE(D101,D105))</f>
        <v>#REF!</v>
      </c>
      <c r="F130"/>
      <c r="G130"/>
    </row>
    <row r="131" spans="1:7">
      <c r="A131" s="13" t="s">
        <v>40</v>
      </c>
      <c r="B131" s="13"/>
      <c r="C131" s="13"/>
      <c r="D131" s="22" t="e">
        <f>ROUND(5.7+14.1*D130+5.7*D130^2,1)</f>
        <v>#REF!</v>
      </c>
      <c r="E131" s="24" t="s">
        <v>30</v>
      </c>
      <c r="F131"/>
      <c r="G131"/>
    </row>
    <row r="132" spans="1:7">
      <c r="A132" s="14" t="s">
        <v>41</v>
      </c>
      <c r="D132" s="14" t="e">
        <f>LOG(D105/D109)</f>
        <v>#REF!</v>
      </c>
      <c r="E132" s="3"/>
      <c r="F132"/>
      <c r="G132"/>
    </row>
    <row r="133" spans="1:7">
      <c r="A133" s="14" t="s">
        <v>42</v>
      </c>
      <c r="D133" s="25" t="e">
        <f>ROUND(5.7+5.7*D132^2,1)</f>
        <v>#REF!</v>
      </c>
      <c r="E133" s="21" t="s">
        <v>29</v>
      </c>
      <c r="F133"/>
      <c r="G133"/>
    </row>
    <row r="134" spans="1:7">
      <c r="A134" s="3"/>
      <c r="B134" s="3"/>
      <c r="C134" s="3"/>
      <c r="D134" s="3"/>
      <c r="E134" s="3"/>
      <c r="F134"/>
      <c r="G134"/>
    </row>
    <row r="135" spans="1:7">
      <c r="A135" s="3"/>
      <c r="B135" s="3"/>
      <c r="C135" s="3"/>
      <c r="D135" s="3"/>
      <c r="E135" s="3"/>
      <c r="F135"/>
      <c r="G135"/>
    </row>
    <row r="136" spans="1:7">
      <c r="A136" s="12" t="s">
        <v>50</v>
      </c>
      <c r="B136" s="12"/>
      <c r="C136" s="12"/>
      <c r="D136" s="3"/>
      <c r="E136" s="3"/>
      <c r="F136"/>
      <c r="G136"/>
    </row>
    <row r="137" spans="1:7">
      <c r="A137" s="17" t="s">
        <v>10</v>
      </c>
      <c r="B137" s="17"/>
      <c r="C137" s="17"/>
      <c r="D137" s="17">
        <v>4</v>
      </c>
      <c r="E137" s="3"/>
      <c r="F137"/>
      <c r="G137"/>
    </row>
    <row r="138" spans="1:7">
      <c r="A138" s="18" t="s">
        <v>52</v>
      </c>
      <c r="B138" s="18"/>
      <c r="C138" s="18"/>
      <c r="D138" s="18">
        <f t="shared" ref="D138:D146" si="2">D101</f>
        <v>484</v>
      </c>
      <c r="E138" s="3"/>
      <c r="F138"/>
      <c r="G138"/>
    </row>
    <row r="139" spans="1:7">
      <c r="A139" s="19" t="s">
        <v>54</v>
      </c>
      <c r="B139" s="19"/>
      <c r="C139" s="19"/>
      <c r="D139" s="19">
        <f t="shared" si="2"/>
        <v>219</v>
      </c>
      <c r="E139" s="3"/>
      <c r="F139"/>
      <c r="G139"/>
    </row>
    <row r="140" spans="1:7">
      <c r="A140" s="19" t="s">
        <v>55</v>
      </c>
      <c r="B140" s="19"/>
      <c r="C140" s="19"/>
      <c r="D140" s="19" t="e">
        <f t="shared" si="2"/>
        <v>#REF!</v>
      </c>
      <c r="E140" s="3"/>
      <c r="F140"/>
      <c r="G140"/>
    </row>
    <row r="141" spans="1:7">
      <c r="A141" s="19" t="s">
        <v>56</v>
      </c>
      <c r="B141" s="19"/>
      <c r="C141" s="19"/>
      <c r="D141" s="19" t="e">
        <f t="shared" si="2"/>
        <v>#REF!</v>
      </c>
      <c r="E141" s="3"/>
      <c r="F141"/>
      <c r="G141"/>
    </row>
    <row r="142" spans="1:7">
      <c r="A142" s="19" t="s">
        <v>57</v>
      </c>
      <c r="B142" s="19"/>
      <c r="C142" s="19"/>
      <c r="D142" s="19" t="e">
        <f t="shared" si="2"/>
        <v>#REF!</v>
      </c>
      <c r="E142" s="3"/>
      <c r="F142"/>
      <c r="G142"/>
    </row>
    <row r="143" spans="1:7">
      <c r="A143" s="18" t="s">
        <v>58</v>
      </c>
      <c r="B143" s="18"/>
      <c r="C143" s="18"/>
      <c r="D143" s="18">
        <f t="shared" si="2"/>
        <v>360</v>
      </c>
      <c r="E143" s="3"/>
      <c r="F143"/>
      <c r="G143"/>
    </row>
    <row r="144" spans="1:7">
      <c r="A144" s="18" t="s">
        <v>59</v>
      </c>
      <c r="B144" s="18"/>
      <c r="C144" s="18"/>
      <c r="D144" s="18" t="e">
        <f t="shared" si="2"/>
        <v>#REF!</v>
      </c>
      <c r="E144" s="3"/>
      <c r="F144"/>
      <c r="G144"/>
    </row>
    <row r="145" spans="1:7">
      <c r="A145" s="18" t="s">
        <v>60</v>
      </c>
      <c r="B145" s="18"/>
      <c r="C145" s="18"/>
      <c r="D145" s="18" t="e">
        <f t="shared" si="2"/>
        <v>#REF!</v>
      </c>
      <c r="E145" s="3"/>
      <c r="F145"/>
      <c r="G145"/>
    </row>
    <row r="146" spans="1:7">
      <c r="A146" s="18" t="s">
        <v>61</v>
      </c>
      <c r="B146" s="18"/>
      <c r="C146" s="18"/>
      <c r="D146" s="18" t="e">
        <f t="shared" si="2"/>
        <v>#REF!</v>
      </c>
      <c r="E146" s="3"/>
      <c r="F146"/>
      <c r="G146"/>
    </row>
    <row r="147" spans="1:7">
      <c r="A147" s="13" t="s">
        <v>8</v>
      </c>
      <c r="B147" s="13"/>
      <c r="C147" s="13"/>
      <c r="D147" s="13">
        <f>LOG(D139/AVERAGE(D138,D143))</f>
        <v>-0.28486833612155554</v>
      </c>
      <c r="E147" s="3"/>
      <c r="F147"/>
      <c r="G147"/>
    </row>
    <row r="148" spans="1:7">
      <c r="A148" s="13" t="s">
        <v>9</v>
      </c>
      <c r="B148" s="13"/>
      <c r="C148" s="13"/>
      <c r="D148" s="22">
        <f>ROUND(5.7+14.1*D147+5.7*D147^2,1)</f>
        <v>2.1</v>
      </c>
      <c r="E148" s="23" t="s">
        <v>30</v>
      </c>
      <c r="F148"/>
      <c r="G148"/>
    </row>
    <row r="149" spans="1:7">
      <c r="A149" s="3" t="s">
        <v>11</v>
      </c>
      <c r="B149" s="3"/>
      <c r="C149" s="3"/>
      <c r="D149" s="3">
        <f>LOG(D138/D139)</f>
        <v>0.34440124680429413</v>
      </c>
      <c r="E149" s="3"/>
      <c r="F149"/>
      <c r="G149"/>
    </row>
    <row r="150" spans="1:7">
      <c r="A150" s="3" t="s">
        <v>3</v>
      </c>
      <c r="B150" s="3"/>
      <c r="C150" s="3"/>
      <c r="D150" s="25">
        <f>ROUND(5.7+5.7*D149^2,1)</f>
        <v>6.4</v>
      </c>
      <c r="E150" s="21" t="s">
        <v>29</v>
      </c>
      <c r="F150"/>
      <c r="G150"/>
    </row>
    <row r="151" spans="1:7">
      <c r="A151" s="13" t="s">
        <v>20</v>
      </c>
      <c r="B151" s="13"/>
      <c r="C151" s="13"/>
      <c r="D151" s="13">
        <f>LOG(D139/D143)</f>
        <v>-0.21585838592716897</v>
      </c>
      <c r="E151" s="3"/>
      <c r="F151"/>
      <c r="G151"/>
    </row>
    <row r="152" spans="1:7">
      <c r="A152" s="13" t="s">
        <v>4</v>
      </c>
      <c r="B152" s="13"/>
      <c r="C152" s="13"/>
      <c r="D152" s="20">
        <f>ROUND(5.7+5.7*D151^2,1)</f>
        <v>6</v>
      </c>
      <c r="E152" s="21" t="s">
        <v>29</v>
      </c>
      <c r="F152"/>
      <c r="G152"/>
    </row>
    <row r="153" spans="1:7">
      <c r="A153" s="3" t="s">
        <v>25</v>
      </c>
      <c r="B153" s="3"/>
      <c r="C153" s="3"/>
      <c r="D153" s="3" t="e">
        <f>LOG(D140/AVERAGE(D138,D144))</f>
        <v>#REF!</v>
      </c>
      <c r="E153" s="3"/>
      <c r="F153"/>
      <c r="G153"/>
    </row>
    <row r="154" spans="1:7">
      <c r="A154" s="3" t="s">
        <v>22</v>
      </c>
      <c r="B154" s="3"/>
      <c r="C154" s="3"/>
      <c r="D154" s="24" t="e">
        <f>ROUND(5.7+14.1*D153+5.7*D153^2,1)</f>
        <v>#REF!</v>
      </c>
      <c r="E154" s="23" t="s">
        <v>30</v>
      </c>
      <c r="F154"/>
      <c r="G154"/>
    </row>
    <row r="155" spans="1:7">
      <c r="A155" s="13" t="s">
        <v>21</v>
      </c>
      <c r="B155" s="13"/>
      <c r="C155" s="13"/>
      <c r="D155" s="13" t="e">
        <f>LOG(D138/D140)</f>
        <v>#REF!</v>
      </c>
      <c r="E155" s="3"/>
      <c r="F155"/>
      <c r="G155"/>
    </row>
    <row r="156" spans="1:7">
      <c r="A156" s="13" t="s">
        <v>26</v>
      </c>
      <c r="B156" s="13"/>
      <c r="C156" s="13"/>
      <c r="D156" s="20" t="e">
        <f>ROUND(5.7+5.7*D155^2,1)</f>
        <v>#REF!</v>
      </c>
      <c r="E156" s="21" t="s">
        <v>29</v>
      </c>
      <c r="F156"/>
      <c r="G156"/>
    </row>
    <row r="157" spans="1:7">
      <c r="A157" s="14" t="s">
        <v>27</v>
      </c>
      <c r="D157" s="3" t="e">
        <f>LOG(D140/D144)</f>
        <v>#REF!</v>
      </c>
      <c r="E157" s="3"/>
      <c r="F157"/>
      <c r="G157"/>
    </row>
    <row r="158" spans="1:7">
      <c r="A158" s="14" t="s">
        <v>28</v>
      </c>
      <c r="D158" s="25" t="e">
        <f>ROUND(5.7+5.7*D157^2,1)</f>
        <v>#REF!</v>
      </c>
      <c r="E158" s="21" t="s">
        <v>29</v>
      </c>
      <c r="F158"/>
      <c r="G158"/>
    </row>
    <row r="159" spans="1:7">
      <c r="A159" s="13" t="s">
        <v>31</v>
      </c>
      <c r="B159" s="13"/>
      <c r="C159" s="13"/>
      <c r="D159" s="13" t="e">
        <f>LOG(D141/AVERAGE(D138,D145))</f>
        <v>#REF!</v>
      </c>
      <c r="E159" s="3"/>
      <c r="F159"/>
      <c r="G159"/>
    </row>
    <row r="160" spans="1:7">
      <c r="A160" s="13" t="s">
        <v>32</v>
      </c>
      <c r="B160" s="13"/>
      <c r="C160" s="13"/>
      <c r="D160" s="22" t="e">
        <f>ROUND(5.7+14.1*D159+5.7*D159^2,1)</f>
        <v>#REF!</v>
      </c>
      <c r="E160" s="23" t="s">
        <v>30</v>
      </c>
      <c r="F160"/>
      <c r="G160"/>
    </row>
    <row r="161" spans="1:7">
      <c r="A161" s="14" t="s">
        <v>33</v>
      </c>
      <c r="D161" s="3" t="e">
        <f>LOG(D138/D141)</f>
        <v>#REF!</v>
      </c>
      <c r="F161"/>
      <c r="G161"/>
    </row>
    <row r="162" spans="1:7">
      <c r="A162" s="14" t="s">
        <v>34</v>
      </c>
      <c r="D162" s="25" t="e">
        <f>ROUND(5.7+5.7*D161^2,1)</f>
        <v>#REF!</v>
      </c>
      <c r="E162" s="21" t="s">
        <v>29</v>
      </c>
      <c r="F162"/>
      <c r="G162"/>
    </row>
    <row r="163" spans="1:7">
      <c r="A163" s="13" t="s">
        <v>35</v>
      </c>
      <c r="B163" s="13"/>
      <c r="C163" s="13"/>
      <c r="D163" s="13" t="e">
        <f>LOG(D141/D145)</f>
        <v>#REF!</v>
      </c>
      <c r="E163" s="3"/>
      <c r="F163"/>
      <c r="G163"/>
    </row>
    <row r="164" spans="1:7">
      <c r="A164" s="13" t="s">
        <v>36</v>
      </c>
      <c r="B164" s="13"/>
      <c r="C164" s="13"/>
      <c r="D164" s="20" t="e">
        <f>ROUND(5.7+5.7*D163^2,1)</f>
        <v>#REF!</v>
      </c>
      <c r="E164" s="21" t="s">
        <v>29</v>
      </c>
      <c r="F164"/>
      <c r="G164"/>
    </row>
    <row r="165" spans="1:7">
      <c r="A165" s="14" t="s">
        <v>37</v>
      </c>
      <c r="D165" s="3" t="e">
        <f>LOG(D142/AVERAGE(D138,D146))</f>
        <v>#REF!</v>
      </c>
      <c r="E165" s="3"/>
      <c r="F165"/>
      <c r="G165"/>
    </row>
    <row r="166" spans="1:7">
      <c r="A166" s="14" t="s">
        <v>38</v>
      </c>
      <c r="D166" s="24" t="e">
        <f>ROUND(5.7+14.1*D165+5.7*D165^2,1)</f>
        <v>#REF!</v>
      </c>
      <c r="E166" s="23" t="s">
        <v>30</v>
      </c>
      <c r="F166"/>
      <c r="G166"/>
    </row>
    <row r="167" spans="1:7">
      <c r="A167" s="13" t="s">
        <v>39</v>
      </c>
      <c r="B167" s="13"/>
      <c r="C167" s="13"/>
      <c r="D167" s="13" t="e">
        <f>LOG(D138/D142)</f>
        <v>#REF!</v>
      </c>
      <c r="F167"/>
      <c r="G167"/>
    </row>
    <row r="168" spans="1:7">
      <c r="A168" s="13" t="s">
        <v>40</v>
      </c>
      <c r="B168" s="13"/>
      <c r="C168" s="13"/>
      <c r="D168" s="20" t="e">
        <f>ROUND(5.7+5.7*D167^2,1)</f>
        <v>#REF!</v>
      </c>
      <c r="E168" s="21" t="s">
        <v>29</v>
      </c>
      <c r="F168"/>
      <c r="G168"/>
    </row>
    <row r="169" spans="1:7">
      <c r="A169" s="14" t="s">
        <v>41</v>
      </c>
      <c r="D169" s="3" t="e">
        <f>LOG(D142/D146)</f>
        <v>#REF!</v>
      </c>
      <c r="E169" s="3"/>
      <c r="F169"/>
      <c r="G169"/>
    </row>
    <row r="170" spans="1:7">
      <c r="A170" s="14" t="s">
        <v>42</v>
      </c>
      <c r="D170" s="25" t="e">
        <f>ROUND(5.7+5.7*D169^2,1)</f>
        <v>#REF!</v>
      </c>
      <c r="E170" s="21" t="s">
        <v>29</v>
      </c>
      <c r="F170"/>
      <c r="G170"/>
    </row>
    <row r="171" spans="1:7">
      <c r="A171" s="3"/>
      <c r="B171" s="3"/>
      <c r="C171" s="3"/>
      <c r="D171" s="3"/>
      <c r="E171" s="3"/>
      <c r="F171"/>
      <c r="G171"/>
    </row>
    <row r="172" spans="1:7">
      <c r="A172" s="3"/>
      <c r="B172" s="3"/>
      <c r="C172" s="3"/>
      <c r="D172" s="3"/>
      <c r="E172" s="3"/>
      <c r="F172"/>
      <c r="G172"/>
    </row>
    <row r="173" spans="1:7">
      <c r="A173" s="12" t="s">
        <v>63</v>
      </c>
      <c r="B173" s="12"/>
      <c r="C173" s="12"/>
      <c r="D173" s="3"/>
      <c r="E173" s="3"/>
      <c r="F173"/>
      <c r="G173"/>
    </row>
    <row r="174" spans="1:7">
      <c r="A174" s="17" t="s">
        <v>10</v>
      </c>
      <c r="B174" s="17"/>
      <c r="C174" s="17"/>
      <c r="D174" s="17">
        <v>5</v>
      </c>
      <c r="E174" s="3"/>
      <c r="F174"/>
      <c r="G174"/>
    </row>
    <row r="175" spans="1:7">
      <c r="A175" s="18" t="s">
        <v>52</v>
      </c>
      <c r="B175" s="18"/>
      <c r="C175" s="18"/>
      <c r="D175" s="18">
        <f t="shared" ref="D175:D183" si="3">D138</f>
        <v>484</v>
      </c>
      <c r="E175" s="3"/>
      <c r="F175"/>
      <c r="G175"/>
    </row>
    <row r="176" spans="1:7">
      <c r="A176" s="19" t="s">
        <v>54</v>
      </c>
      <c r="B176" s="19"/>
      <c r="C176" s="19"/>
      <c r="D176" s="19">
        <f t="shared" si="3"/>
        <v>219</v>
      </c>
      <c r="E176" s="3"/>
      <c r="F176"/>
      <c r="G176"/>
    </row>
    <row r="177" spans="1:7">
      <c r="A177" s="19" t="s">
        <v>55</v>
      </c>
      <c r="B177" s="19"/>
      <c r="C177" s="19"/>
      <c r="D177" s="19" t="e">
        <f t="shared" si="3"/>
        <v>#REF!</v>
      </c>
      <c r="E177" s="3"/>
      <c r="F177"/>
      <c r="G177"/>
    </row>
    <row r="178" spans="1:7">
      <c r="A178" s="19" t="s">
        <v>56</v>
      </c>
      <c r="B178" s="19"/>
      <c r="C178" s="19"/>
      <c r="D178" s="19" t="e">
        <f t="shared" si="3"/>
        <v>#REF!</v>
      </c>
      <c r="E178" s="3"/>
      <c r="F178"/>
      <c r="G178"/>
    </row>
    <row r="179" spans="1:7">
      <c r="A179" s="19" t="s">
        <v>57</v>
      </c>
      <c r="B179" s="19"/>
      <c r="C179" s="19"/>
      <c r="D179" s="19" t="e">
        <f t="shared" si="3"/>
        <v>#REF!</v>
      </c>
      <c r="E179" s="3"/>
      <c r="F179"/>
      <c r="G179"/>
    </row>
    <row r="180" spans="1:7">
      <c r="A180" s="18" t="s">
        <v>58</v>
      </c>
      <c r="B180" s="18"/>
      <c r="C180" s="18"/>
      <c r="D180" s="18">
        <f t="shared" si="3"/>
        <v>360</v>
      </c>
      <c r="E180" s="3"/>
      <c r="F180"/>
      <c r="G180"/>
    </row>
    <row r="181" spans="1:7">
      <c r="A181" s="18" t="s">
        <v>59</v>
      </c>
      <c r="B181" s="18"/>
      <c r="C181" s="18"/>
      <c r="D181" s="18" t="e">
        <f t="shared" si="3"/>
        <v>#REF!</v>
      </c>
      <c r="E181" s="3"/>
      <c r="F181"/>
      <c r="G181"/>
    </row>
    <row r="182" spans="1:7">
      <c r="A182" s="18" t="s">
        <v>60</v>
      </c>
      <c r="B182" s="18"/>
      <c r="C182" s="18"/>
      <c r="D182" s="18" t="e">
        <f t="shared" si="3"/>
        <v>#REF!</v>
      </c>
      <c r="E182" s="3"/>
      <c r="F182"/>
      <c r="G182"/>
    </row>
    <row r="183" spans="1:7">
      <c r="A183" s="18" t="s">
        <v>61</v>
      </c>
      <c r="B183" s="18"/>
      <c r="C183" s="18"/>
      <c r="D183" s="18" t="e">
        <f t="shared" si="3"/>
        <v>#REF!</v>
      </c>
      <c r="E183" s="3"/>
      <c r="F183"/>
      <c r="G183"/>
    </row>
    <row r="184" spans="1:7">
      <c r="A184" s="13" t="s">
        <v>8</v>
      </c>
      <c r="B184" s="13"/>
      <c r="C184" s="13"/>
      <c r="D184" s="13">
        <f>LOG(D175/D180)</f>
        <v>0.12854286087712524</v>
      </c>
      <c r="E184" s="3"/>
      <c r="F184"/>
      <c r="G184"/>
    </row>
    <row r="185" spans="1:7">
      <c r="A185" s="13" t="s">
        <v>9</v>
      </c>
      <c r="B185" s="13"/>
      <c r="C185" s="13"/>
      <c r="D185" s="20">
        <f>ROUND(5.7+5.7*D184^2+6,1)</f>
        <v>11.8</v>
      </c>
      <c r="E185" s="21" t="s">
        <v>29</v>
      </c>
      <c r="F185"/>
      <c r="G185"/>
    </row>
    <row r="186" spans="1:7">
      <c r="A186" s="3" t="s">
        <v>11</v>
      </c>
      <c r="B186" s="3"/>
      <c r="C186" s="3"/>
      <c r="D186" s="3">
        <f>LOG(D175/D176)</f>
        <v>0.34440124680429413</v>
      </c>
      <c r="E186" s="3"/>
      <c r="F186"/>
      <c r="G186"/>
    </row>
    <row r="187" spans="1:7">
      <c r="A187" s="3" t="s">
        <v>3</v>
      </c>
      <c r="B187" s="3"/>
      <c r="C187" s="3"/>
      <c r="D187" s="25">
        <f>ROUND(5.7+5.7*D186^2+6,1)</f>
        <v>12.4</v>
      </c>
      <c r="E187" s="21" t="s">
        <v>29</v>
      </c>
      <c r="F187"/>
      <c r="G187"/>
    </row>
    <row r="188" spans="1:7">
      <c r="A188" s="13" t="s">
        <v>20</v>
      </c>
      <c r="B188" s="13"/>
      <c r="C188" s="13"/>
      <c r="D188" s="13">
        <f>LOG(D175/AVERAGE(D176,D180))</f>
        <v>0.22319679358095748</v>
      </c>
      <c r="E188" s="3"/>
      <c r="F188"/>
      <c r="G188"/>
    </row>
    <row r="189" spans="1:7">
      <c r="A189" s="13" t="s">
        <v>4</v>
      </c>
      <c r="B189" s="13"/>
      <c r="C189" s="13"/>
      <c r="D189" s="22">
        <f>ROUND(IF(3.7+14.1*D188+5.7*D188^2&lt;-4,-4,IF(3.7+14.1*D188+5.7*D188^2&gt;0,0,3.7+14.1*D188+5.7*D188^2)),1)</f>
        <v>0</v>
      </c>
      <c r="E189" s="23" t="s">
        <v>62</v>
      </c>
      <c r="F189"/>
      <c r="G189"/>
    </row>
    <row r="190" spans="1:7">
      <c r="A190" s="3" t="s">
        <v>25</v>
      </c>
      <c r="B190" s="3"/>
      <c r="C190" s="3"/>
      <c r="D190" s="3" t="e">
        <f>LOG(D175/D181)</f>
        <v>#REF!</v>
      </c>
      <c r="E190" s="3"/>
      <c r="F190"/>
      <c r="G190"/>
    </row>
    <row r="191" spans="1:7">
      <c r="A191" s="3" t="s">
        <v>22</v>
      </c>
      <c r="B191" s="3"/>
      <c r="C191" s="3"/>
      <c r="D191" s="25" t="e">
        <f>ROUND(5.7+5.7*D190^2+6,1)</f>
        <v>#REF!</v>
      </c>
      <c r="E191" s="21" t="s">
        <v>29</v>
      </c>
      <c r="F191"/>
      <c r="G191"/>
    </row>
    <row r="192" spans="1:7">
      <c r="A192" s="13" t="s">
        <v>21</v>
      </c>
      <c r="B192" s="13"/>
      <c r="C192" s="13"/>
      <c r="D192" s="13" t="e">
        <f>LOG(D175/D177)</f>
        <v>#REF!</v>
      </c>
      <c r="E192" s="3"/>
      <c r="F192"/>
      <c r="G192"/>
    </row>
    <row r="193" spans="1:7">
      <c r="A193" s="13" t="s">
        <v>26</v>
      </c>
      <c r="B193" s="13"/>
      <c r="C193" s="13"/>
      <c r="D193" s="20" t="e">
        <f>ROUND(5.7+5.7*D192^2+6,1)</f>
        <v>#REF!</v>
      </c>
      <c r="E193" s="21" t="s">
        <v>29</v>
      </c>
      <c r="F193"/>
      <c r="G193"/>
    </row>
    <row r="194" spans="1:7">
      <c r="A194" s="14" t="s">
        <v>27</v>
      </c>
      <c r="D194" s="3" t="e">
        <f>LOG(D175/AVERAGE(D177,D181))</f>
        <v>#REF!</v>
      </c>
      <c r="E194" s="3"/>
      <c r="F194"/>
      <c r="G194"/>
    </row>
    <row r="195" spans="1:7">
      <c r="A195" s="14" t="s">
        <v>28</v>
      </c>
      <c r="D195" s="24" t="e">
        <f>ROUND(IF(3.7+14.1*D194+5.7*D194^2&lt;-4,-4,IF(3.7+14.1*D194+5.7*D194^2&gt;0,0,3.7+14.1*D194+5.7*D194^2)),1)</f>
        <v>#REF!</v>
      </c>
      <c r="E195" s="23" t="s">
        <v>62</v>
      </c>
      <c r="F195"/>
      <c r="G195"/>
    </row>
    <row r="196" spans="1:7">
      <c r="A196" s="13" t="s">
        <v>31</v>
      </c>
      <c r="B196" s="13"/>
      <c r="C196" s="13"/>
      <c r="D196" s="13" t="e">
        <f>LOG(D175/D182)</f>
        <v>#REF!</v>
      </c>
      <c r="E196" s="3"/>
      <c r="F196"/>
      <c r="G196"/>
    </row>
    <row r="197" spans="1:7">
      <c r="A197" s="13" t="s">
        <v>32</v>
      </c>
      <c r="B197" s="13"/>
      <c r="C197" s="13"/>
      <c r="D197" s="20" t="e">
        <f>ROUND(5.7+5.7*D196^2+6,1)</f>
        <v>#REF!</v>
      </c>
      <c r="E197" s="21" t="s">
        <v>29</v>
      </c>
      <c r="F197"/>
      <c r="G197"/>
    </row>
    <row r="198" spans="1:7">
      <c r="A198" s="14" t="s">
        <v>33</v>
      </c>
      <c r="D198" s="3" t="e">
        <f>LOG(D175/D178)</f>
        <v>#REF!</v>
      </c>
      <c r="F198"/>
      <c r="G198"/>
    </row>
    <row r="199" spans="1:7">
      <c r="A199" s="14" t="s">
        <v>34</v>
      </c>
      <c r="D199" s="25" t="e">
        <f>ROUND(5.7+5.7*D198^2+6,1)</f>
        <v>#REF!</v>
      </c>
      <c r="E199" s="21" t="s">
        <v>29</v>
      </c>
      <c r="F199"/>
      <c r="G199"/>
    </row>
    <row r="200" spans="1:7">
      <c r="A200" s="13" t="s">
        <v>35</v>
      </c>
      <c r="B200" s="13"/>
      <c r="C200" s="13"/>
      <c r="D200" s="13" t="e">
        <f>LOG(D175/AVERAGE(D178,D182))</f>
        <v>#REF!</v>
      </c>
      <c r="E200" s="3"/>
      <c r="F200"/>
      <c r="G200"/>
    </row>
    <row r="201" spans="1:7">
      <c r="A201" s="13" t="s">
        <v>36</v>
      </c>
      <c r="B201" s="13"/>
      <c r="C201" s="13"/>
      <c r="D201" s="22" t="e">
        <f>ROUND(IF(3.7+14.1*D200+5.7*D200^2&lt;-4,-4,IF(3.7+14.1*D200+5.7*D200^2&gt;0,0,3.7+14.1*D200+5.7*D200^2)),1)</f>
        <v>#REF!</v>
      </c>
      <c r="E201" s="23" t="s">
        <v>62</v>
      </c>
      <c r="F201"/>
      <c r="G201"/>
    </row>
    <row r="202" spans="1:7">
      <c r="A202" s="14" t="s">
        <v>37</v>
      </c>
      <c r="D202" s="3" t="e">
        <f>LOG(D175/D183)</f>
        <v>#REF!</v>
      </c>
      <c r="E202" s="3"/>
      <c r="F202"/>
      <c r="G202"/>
    </row>
    <row r="203" spans="1:7">
      <c r="A203" s="14" t="s">
        <v>38</v>
      </c>
      <c r="D203" s="25" t="e">
        <f>ROUND(5.7+5.7*D202^2+6,1)</f>
        <v>#REF!</v>
      </c>
      <c r="E203" s="21" t="s">
        <v>29</v>
      </c>
      <c r="F203"/>
      <c r="G203"/>
    </row>
    <row r="204" spans="1:7">
      <c r="A204" s="13" t="s">
        <v>39</v>
      </c>
      <c r="B204" s="13"/>
      <c r="C204" s="13"/>
      <c r="D204" s="13" t="e">
        <f>LOG(D175/D179)</f>
        <v>#REF!</v>
      </c>
      <c r="F204"/>
      <c r="G204"/>
    </row>
    <row r="205" spans="1:7">
      <c r="A205" s="13" t="s">
        <v>40</v>
      </c>
      <c r="B205" s="13"/>
      <c r="C205" s="13"/>
      <c r="D205" s="20" t="e">
        <f>ROUND(5.7+5.7*D204^2+6,1)</f>
        <v>#REF!</v>
      </c>
      <c r="E205" s="21" t="s">
        <v>29</v>
      </c>
      <c r="F205"/>
      <c r="G205"/>
    </row>
    <row r="206" spans="1:7">
      <c r="A206" s="14" t="s">
        <v>41</v>
      </c>
      <c r="D206" s="3" t="e">
        <f>LOG(D175/AVERAGE(D179,D183))</f>
        <v>#REF!</v>
      </c>
      <c r="E206" s="3"/>
      <c r="F206"/>
      <c r="G206"/>
    </row>
    <row r="207" spans="1:7">
      <c r="A207" s="14" t="s">
        <v>42</v>
      </c>
      <c r="D207" s="24" t="e">
        <f>ROUND(IF(3.7+14.1*D206+5.7*D206^2&lt;-4,-4,IF(3.7+14.1*D206+5.7*D206^2&gt;0,0,3.7+14.1*D206+5.7*D206^2)),1)</f>
        <v>#REF!</v>
      </c>
      <c r="E207" s="23" t="s">
        <v>62</v>
      </c>
      <c r="F207"/>
      <c r="G207"/>
    </row>
    <row r="210" spans="1:7">
      <c r="A210" s="12" t="s">
        <v>63</v>
      </c>
      <c r="B210" s="12"/>
      <c r="C210" s="12"/>
      <c r="D210" s="3"/>
      <c r="E210" s="3"/>
      <c r="F210"/>
      <c r="G210"/>
    </row>
    <row r="211" spans="1:7">
      <c r="A211" s="17" t="s">
        <v>10</v>
      </c>
      <c r="B211" s="17"/>
      <c r="C211" s="17"/>
      <c r="D211" s="17">
        <v>6</v>
      </c>
      <c r="E211" s="3"/>
      <c r="F211"/>
      <c r="G211"/>
    </row>
    <row r="212" spans="1:7">
      <c r="A212" s="18" t="s">
        <v>52</v>
      </c>
      <c r="B212" s="18"/>
      <c r="C212" s="18"/>
      <c r="D212" s="18">
        <f t="shared" ref="D212:D220" si="4">D175</f>
        <v>484</v>
      </c>
      <c r="E212" s="3"/>
      <c r="F212"/>
      <c r="G212"/>
    </row>
    <row r="213" spans="1:7">
      <c r="A213" s="19" t="s">
        <v>54</v>
      </c>
      <c r="B213" s="19"/>
      <c r="C213" s="19"/>
      <c r="D213" s="19">
        <f t="shared" si="4"/>
        <v>219</v>
      </c>
      <c r="E213" s="3"/>
      <c r="F213"/>
      <c r="G213"/>
    </row>
    <row r="214" spans="1:7">
      <c r="A214" s="19" t="s">
        <v>55</v>
      </c>
      <c r="B214" s="19"/>
      <c r="C214" s="19"/>
      <c r="D214" s="19" t="e">
        <f t="shared" si="4"/>
        <v>#REF!</v>
      </c>
      <c r="E214" s="3"/>
      <c r="F214"/>
      <c r="G214"/>
    </row>
    <row r="215" spans="1:7">
      <c r="A215" s="19" t="s">
        <v>56</v>
      </c>
      <c r="B215" s="19"/>
      <c r="C215" s="19"/>
      <c r="D215" s="19" t="e">
        <f t="shared" si="4"/>
        <v>#REF!</v>
      </c>
      <c r="E215" s="3"/>
      <c r="F215"/>
      <c r="G215"/>
    </row>
    <row r="216" spans="1:7">
      <c r="A216" s="19" t="s">
        <v>57</v>
      </c>
      <c r="B216" s="19"/>
      <c r="C216" s="19"/>
      <c r="D216" s="19" t="e">
        <f t="shared" si="4"/>
        <v>#REF!</v>
      </c>
      <c r="E216" s="3"/>
      <c r="F216"/>
      <c r="G216"/>
    </row>
    <row r="217" spans="1:7">
      <c r="A217" s="18" t="s">
        <v>58</v>
      </c>
      <c r="B217" s="18"/>
      <c r="C217" s="18"/>
      <c r="D217" s="18">
        <f t="shared" si="4"/>
        <v>360</v>
      </c>
      <c r="E217" s="3"/>
      <c r="F217"/>
      <c r="G217"/>
    </row>
    <row r="218" spans="1:7">
      <c r="A218" s="18" t="s">
        <v>59</v>
      </c>
      <c r="B218" s="18"/>
      <c r="C218" s="18"/>
      <c r="D218" s="18" t="e">
        <f t="shared" si="4"/>
        <v>#REF!</v>
      </c>
      <c r="E218" s="3"/>
      <c r="F218"/>
      <c r="G218"/>
    </row>
    <row r="219" spans="1:7">
      <c r="A219" s="18" t="s">
        <v>60</v>
      </c>
      <c r="B219" s="18"/>
      <c r="C219" s="18"/>
      <c r="D219" s="18" t="e">
        <f t="shared" si="4"/>
        <v>#REF!</v>
      </c>
      <c r="E219" s="3"/>
      <c r="F219"/>
      <c r="G219"/>
    </row>
    <row r="220" spans="1:7">
      <c r="A220" s="18" t="s">
        <v>61</v>
      </c>
      <c r="B220" s="18"/>
      <c r="C220" s="18"/>
      <c r="D220" s="18" t="e">
        <f t="shared" si="4"/>
        <v>#REF!</v>
      </c>
      <c r="E220" s="3"/>
      <c r="F220"/>
      <c r="G220"/>
    </row>
    <row r="221" spans="1:7">
      <c r="A221" s="13" t="s">
        <v>8</v>
      </c>
      <c r="B221" s="13"/>
      <c r="C221" s="13"/>
      <c r="D221" s="13">
        <f>LOG(D212/D217)</f>
        <v>0.12854286087712524</v>
      </c>
      <c r="E221" s="3"/>
      <c r="F221"/>
      <c r="G221"/>
    </row>
    <row r="222" spans="1:7">
      <c r="A222" s="13" t="s">
        <v>9</v>
      </c>
      <c r="B222" s="13"/>
      <c r="C222" s="13"/>
      <c r="D222" s="20">
        <f>ROUND(5.7+5.7*D221^2+6,1)</f>
        <v>11.8</v>
      </c>
      <c r="E222" s="21" t="s">
        <v>29</v>
      </c>
      <c r="F222"/>
      <c r="G222"/>
    </row>
    <row r="223" spans="1:7">
      <c r="A223" s="3" t="s">
        <v>11</v>
      </c>
      <c r="B223" s="3"/>
      <c r="C223" s="3"/>
      <c r="D223" s="3">
        <f>LOG(D212/D213)</f>
        <v>0.34440124680429413</v>
      </c>
      <c r="E223" s="3"/>
      <c r="F223"/>
      <c r="G223"/>
    </row>
    <row r="224" spans="1:7">
      <c r="A224" s="3" t="s">
        <v>3</v>
      </c>
      <c r="B224" s="3"/>
      <c r="C224" s="3"/>
      <c r="D224" s="25">
        <f>ROUND(5.7+5.7*D223^2+6,1)</f>
        <v>12.4</v>
      </c>
      <c r="E224" s="21" t="s">
        <v>29</v>
      </c>
      <c r="F224"/>
      <c r="G224"/>
    </row>
    <row r="225" spans="1:7">
      <c r="A225" s="13" t="s">
        <v>20</v>
      </c>
      <c r="B225" s="13"/>
      <c r="C225" s="13"/>
      <c r="D225" s="13">
        <f>LOG(D212/AVERAGE(D213,D217))</f>
        <v>0.22319679358095748</v>
      </c>
      <c r="E225" s="3"/>
      <c r="F225"/>
      <c r="G225"/>
    </row>
    <row r="226" spans="1:7">
      <c r="A226" s="13" t="s">
        <v>4</v>
      </c>
      <c r="B226" s="13"/>
      <c r="C226" s="13"/>
      <c r="D226" s="28">
        <f>ROUND(5.7+14.1*D225+5.7*D225^2+12,1)</f>
        <v>21.1</v>
      </c>
      <c r="E226" s="27" t="s">
        <v>30</v>
      </c>
      <c r="F226"/>
      <c r="G226"/>
    </row>
    <row r="227" spans="1:7">
      <c r="A227" s="3" t="s">
        <v>25</v>
      </c>
      <c r="B227" s="3"/>
      <c r="C227" s="3"/>
      <c r="D227" s="3" t="e">
        <f>LOG(D212/D218)</f>
        <v>#REF!</v>
      </c>
      <c r="E227" s="3"/>
      <c r="F227"/>
      <c r="G227"/>
    </row>
    <row r="228" spans="1:7">
      <c r="A228" s="3" t="s">
        <v>22</v>
      </c>
      <c r="B228" s="3"/>
      <c r="C228" s="3"/>
      <c r="D228" s="25" t="e">
        <f>ROUND(5.7+5.7*D227^2+6,1)</f>
        <v>#REF!</v>
      </c>
      <c r="E228" s="21" t="s">
        <v>29</v>
      </c>
      <c r="F228"/>
      <c r="G228"/>
    </row>
    <row r="229" spans="1:7">
      <c r="A229" s="13" t="s">
        <v>21</v>
      </c>
      <c r="B229" s="13"/>
      <c r="C229" s="13"/>
      <c r="D229" s="13" t="e">
        <f>LOG(D212/D214)</f>
        <v>#REF!</v>
      </c>
      <c r="E229" s="3"/>
      <c r="F229"/>
      <c r="G229"/>
    </row>
    <row r="230" spans="1:7">
      <c r="A230" s="13" t="s">
        <v>26</v>
      </c>
      <c r="B230" s="13"/>
      <c r="C230" s="13"/>
      <c r="D230" s="20" t="e">
        <f>ROUND(5.7+5.7*D229^2+6,1)</f>
        <v>#REF!</v>
      </c>
      <c r="E230" s="21" t="s">
        <v>29</v>
      </c>
      <c r="F230"/>
      <c r="G230"/>
    </row>
    <row r="231" spans="1:7">
      <c r="A231" s="14" t="s">
        <v>27</v>
      </c>
      <c r="D231" s="3" t="e">
        <f>LOG(D212/AVERAGE(D214,D218))</f>
        <v>#REF!</v>
      </c>
      <c r="E231" s="3"/>
      <c r="F231"/>
      <c r="G231"/>
    </row>
    <row r="232" spans="1:7">
      <c r="A232" s="14" t="s">
        <v>28</v>
      </c>
      <c r="D232" s="29" t="e">
        <f>ROUND(5.7+14.1*D231+5.7*D231^2+12,1)</f>
        <v>#REF!</v>
      </c>
      <c r="E232" s="27" t="s">
        <v>30</v>
      </c>
      <c r="F232"/>
      <c r="G232"/>
    </row>
    <row r="233" spans="1:7">
      <c r="A233" s="13" t="s">
        <v>31</v>
      </c>
      <c r="B233" s="13"/>
      <c r="C233" s="13"/>
      <c r="D233" s="13" t="e">
        <f>LOG(D212/D219)</f>
        <v>#REF!</v>
      </c>
      <c r="E233" s="3"/>
      <c r="F233"/>
      <c r="G233"/>
    </row>
    <row r="234" spans="1:7">
      <c r="A234" s="13" t="s">
        <v>32</v>
      </c>
      <c r="B234" s="13"/>
      <c r="C234" s="13"/>
      <c r="D234" s="20" t="e">
        <f>ROUND(5.7+5.7*D233^2+6,1)</f>
        <v>#REF!</v>
      </c>
      <c r="E234" s="21" t="s">
        <v>29</v>
      </c>
      <c r="F234"/>
      <c r="G234"/>
    </row>
    <row r="235" spans="1:7">
      <c r="A235" s="14" t="s">
        <v>33</v>
      </c>
      <c r="D235" s="3" t="e">
        <f>LOG(D212/D215)</f>
        <v>#REF!</v>
      </c>
      <c r="F235"/>
      <c r="G235"/>
    </row>
    <row r="236" spans="1:7">
      <c r="A236" s="14" t="s">
        <v>34</v>
      </c>
      <c r="D236" s="25" t="e">
        <f>ROUND(5.7+5.7*D235^2+6,1)</f>
        <v>#REF!</v>
      </c>
      <c r="E236" s="21" t="s">
        <v>29</v>
      </c>
      <c r="F236"/>
      <c r="G236"/>
    </row>
    <row r="237" spans="1:7">
      <c r="A237" s="13" t="s">
        <v>35</v>
      </c>
      <c r="B237" s="13"/>
      <c r="C237" s="13"/>
      <c r="D237" s="13" t="e">
        <f>LOG(D212/AVERAGE(D215,D219))</f>
        <v>#REF!</v>
      </c>
      <c r="E237" s="3"/>
      <c r="F237"/>
      <c r="G237"/>
    </row>
    <row r="238" spans="1:7">
      <c r="A238" s="13" t="s">
        <v>36</v>
      </c>
      <c r="B238" s="13"/>
      <c r="C238" s="13"/>
      <c r="D238" s="28" t="e">
        <f>ROUND(5.7+14.1*D237+5.7*D237^2+12,1)</f>
        <v>#REF!</v>
      </c>
      <c r="E238" s="27" t="s">
        <v>30</v>
      </c>
      <c r="F238"/>
      <c r="G238"/>
    </row>
    <row r="239" spans="1:7">
      <c r="A239" s="14" t="s">
        <v>37</v>
      </c>
      <c r="D239" s="3" t="e">
        <f>LOG(D212/D220)</f>
        <v>#REF!</v>
      </c>
      <c r="E239" s="3"/>
      <c r="F239"/>
      <c r="G239"/>
    </row>
    <row r="240" spans="1:7">
      <c r="A240" s="14" t="s">
        <v>38</v>
      </c>
      <c r="D240" s="25" t="e">
        <f>ROUND(5.7+5.7*D239^2+6,1)</f>
        <v>#REF!</v>
      </c>
      <c r="E240" s="21" t="s">
        <v>29</v>
      </c>
      <c r="F240"/>
      <c r="G240"/>
    </row>
    <row r="241" spans="1:7">
      <c r="A241" s="13" t="s">
        <v>39</v>
      </c>
      <c r="B241" s="13"/>
      <c r="C241" s="13"/>
      <c r="D241" s="13" t="e">
        <f>LOG(D212/D216)</f>
        <v>#REF!</v>
      </c>
      <c r="F241"/>
      <c r="G241"/>
    </row>
    <row r="242" spans="1:7">
      <c r="A242" s="13" t="s">
        <v>40</v>
      </c>
      <c r="B242" s="13"/>
      <c r="C242" s="13"/>
      <c r="D242" s="20" t="e">
        <f>ROUND(5.7+5.7*D241^2+6,1)</f>
        <v>#REF!</v>
      </c>
      <c r="E242" s="21" t="s">
        <v>29</v>
      </c>
      <c r="F242"/>
      <c r="G242"/>
    </row>
    <row r="243" spans="1:7">
      <c r="A243" s="14" t="s">
        <v>41</v>
      </c>
      <c r="D243" s="3" t="e">
        <f>LOG(D212/AVERAGE(D216,D220))</f>
        <v>#REF!</v>
      </c>
      <c r="E243" s="3"/>
      <c r="F243"/>
      <c r="G243"/>
    </row>
    <row r="244" spans="1:7">
      <c r="A244" s="14" t="s">
        <v>42</v>
      </c>
      <c r="D244" s="29" t="e">
        <f>ROUND(5.7+14.1*D243+5.7*D243^2+12,1)</f>
        <v>#REF!</v>
      </c>
      <c r="E244" s="27" t="s">
        <v>30</v>
      </c>
      <c r="F244"/>
      <c r="G244"/>
    </row>
    <row r="247" spans="1:7">
      <c r="A247" s="12" t="s">
        <v>64</v>
      </c>
      <c r="B247" s="12"/>
      <c r="C247" s="12"/>
      <c r="D247" s="3"/>
      <c r="E247" s="3"/>
      <c r="F247"/>
      <c r="G247"/>
    </row>
    <row r="248" spans="1:7">
      <c r="A248" s="17" t="s">
        <v>10</v>
      </c>
      <c r="B248" s="17"/>
      <c r="C248" s="17"/>
      <c r="D248" s="17">
        <v>7</v>
      </c>
      <c r="E248" s="3"/>
      <c r="F248"/>
      <c r="G248"/>
    </row>
    <row r="249" spans="1:7">
      <c r="A249" s="18" t="s">
        <v>52</v>
      </c>
      <c r="B249" s="18"/>
      <c r="C249" s="18"/>
      <c r="D249" s="18">
        <f t="shared" ref="D249:D257" si="5">D212</f>
        <v>484</v>
      </c>
      <c r="E249" s="3"/>
      <c r="F249"/>
      <c r="G249"/>
    </row>
    <row r="250" spans="1:7">
      <c r="A250" s="19" t="s">
        <v>54</v>
      </c>
      <c r="B250" s="19"/>
      <c r="C250" s="19"/>
      <c r="D250" s="19">
        <f t="shared" si="5"/>
        <v>219</v>
      </c>
      <c r="E250" s="3"/>
      <c r="F250"/>
      <c r="G250"/>
    </row>
    <row r="251" spans="1:7">
      <c r="A251" s="19" t="s">
        <v>55</v>
      </c>
      <c r="B251" s="19"/>
      <c r="C251" s="19"/>
      <c r="D251" s="19" t="e">
        <f t="shared" si="5"/>
        <v>#REF!</v>
      </c>
      <c r="E251" s="3"/>
      <c r="F251"/>
      <c r="G251"/>
    </row>
    <row r="252" spans="1:7">
      <c r="A252" s="19" t="s">
        <v>56</v>
      </c>
      <c r="B252" s="19"/>
      <c r="C252" s="19"/>
      <c r="D252" s="19" t="e">
        <f t="shared" si="5"/>
        <v>#REF!</v>
      </c>
      <c r="E252" s="3"/>
      <c r="F252"/>
      <c r="G252"/>
    </row>
    <row r="253" spans="1:7">
      <c r="A253" s="19" t="s">
        <v>57</v>
      </c>
      <c r="B253" s="19"/>
      <c r="C253" s="19"/>
      <c r="D253" s="19" t="e">
        <f t="shared" si="5"/>
        <v>#REF!</v>
      </c>
      <c r="E253" s="3"/>
      <c r="F253"/>
      <c r="G253"/>
    </row>
    <row r="254" spans="1:7">
      <c r="A254" s="18" t="s">
        <v>58</v>
      </c>
      <c r="B254" s="18"/>
      <c r="C254" s="18"/>
      <c r="D254" s="18">
        <f t="shared" si="5"/>
        <v>360</v>
      </c>
      <c r="E254" s="3"/>
      <c r="F254"/>
      <c r="G254"/>
    </row>
    <row r="255" spans="1:7">
      <c r="A255" s="18" t="s">
        <v>59</v>
      </c>
      <c r="B255" s="18"/>
      <c r="C255" s="18"/>
      <c r="D255" s="18" t="e">
        <f t="shared" si="5"/>
        <v>#REF!</v>
      </c>
      <c r="E255" s="3"/>
      <c r="F255"/>
      <c r="G255"/>
    </row>
    <row r="256" spans="1:7">
      <c r="A256" s="18" t="s">
        <v>60</v>
      </c>
      <c r="B256" s="18"/>
      <c r="C256" s="18"/>
      <c r="D256" s="18" t="e">
        <f t="shared" si="5"/>
        <v>#REF!</v>
      </c>
      <c r="E256" s="3"/>
      <c r="F256"/>
      <c r="G256"/>
    </row>
    <row r="257" spans="1:7">
      <c r="A257" s="18" t="s">
        <v>61</v>
      </c>
      <c r="B257" s="18"/>
      <c r="C257" s="18"/>
      <c r="D257" s="18" t="e">
        <f t="shared" si="5"/>
        <v>#REF!</v>
      </c>
      <c r="E257" s="3"/>
      <c r="F257"/>
      <c r="G257"/>
    </row>
    <row r="258" spans="1:7">
      <c r="A258" s="13" t="s">
        <v>8</v>
      </c>
      <c r="B258" s="13"/>
      <c r="C258" s="13"/>
      <c r="D258" s="13">
        <f>LOG(D249/D254)</f>
        <v>0.12854286087712524</v>
      </c>
      <c r="E258" s="3"/>
      <c r="F258"/>
      <c r="G258"/>
    </row>
    <row r="259" spans="1:7">
      <c r="A259" s="13" t="s">
        <v>9</v>
      </c>
      <c r="B259" s="13"/>
      <c r="C259" s="13"/>
      <c r="D259" s="20">
        <f>ROUND(5.7+5.7*D258^2+6,1)</f>
        <v>11.8</v>
      </c>
      <c r="E259" s="21" t="s">
        <v>29</v>
      </c>
      <c r="F259"/>
      <c r="G259"/>
    </row>
    <row r="260" spans="1:7">
      <c r="A260" s="3" t="s">
        <v>11</v>
      </c>
      <c r="B260" s="3"/>
      <c r="C260" s="3"/>
      <c r="D260" s="3">
        <f>LOG(D254/AVERAGE(D249,D250))</f>
        <v>1.0377171411444522E-2</v>
      </c>
      <c r="E260" s="3"/>
      <c r="F260"/>
      <c r="G260"/>
    </row>
    <row r="261" spans="1:7">
      <c r="A261" s="3" t="s">
        <v>3</v>
      </c>
      <c r="B261" s="3"/>
      <c r="C261" s="3"/>
      <c r="D261" s="29">
        <f>ROUND(5.7+14.1*D260+5.7*D260^2+12,1)</f>
        <v>17.8</v>
      </c>
      <c r="E261" s="27" t="s">
        <v>30</v>
      </c>
      <c r="F261"/>
      <c r="G261"/>
    </row>
    <row r="262" spans="1:7">
      <c r="A262" s="13" t="s">
        <v>20</v>
      </c>
      <c r="B262" s="13"/>
      <c r="C262" s="13"/>
      <c r="D262" s="13">
        <f>LOG(D250/D254)</f>
        <v>-0.21585838592716897</v>
      </c>
      <c r="E262" s="3"/>
      <c r="F262"/>
      <c r="G262"/>
    </row>
    <row r="263" spans="1:7">
      <c r="A263" s="13" t="s">
        <v>4</v>
      </c>
      <c r="B263" s="13"/>
      <c r="C263" s="13"/>
      <c r="D263" s="20">
        <f>ROUND(5.7+5.7*D262^2+6,1)</f>
        <v>12</v>
      </c>
      <c r="E263" s="21" t="s">
        <v>29</v>
      </c>
      <c r="F263"/>
      <c r="G263"/>
    </row>
    <row r="264" spans="1:7">
      <c r="A264" s="3" t="s">
        <v>25</v>
      </c>
      <c r="B264" s="3"/>
      <c r="C264" s="3"/>
      <c r="D264" s="3" t="e">
        <f>LOG(D249/D255)</f>
        <v>#REF!</v>
      </c>
      <c r="E264" s="3"/>
      <c r="F264"/>
      <c r="G264"/>
    </row>
    <row r="265" spans="1:7">
      <c r="A265" s="3" t="s">
        <v>22</v>
      </c>
      <c r="B265" s="3"/>
      <c r="C265" s="3"/>
      <c r="D265" s="25" t="e">
        <f>ROUND(5.7+5.7*D264^2+6,1)</f>
        <v>#REF!</v>
      </c>
      <c r="E265" s="21" t="s">
        <v>29</v>
      </c>
      <c r="F265"/>
      <c r="G265"/>
    </row>
    <row r="266" spans="1:7">
      <c r="A266" s="13" t="s">
        <v>21</v>
      </c>
      <c r="B266" s="13"/>
      <c r="C266" s="13"/>
      <c r="D266" s="13" t="e">
        <f>LOG(D255/AVERAGE(D249,D251))</f>
        <v>#REF!</v>
      </c>
      <c r="E266" s="3"/>
      <c r="F266"/>
      <c r="G266"/>
    </row>
    <row r="267" spans="1:7">
      <c r="A267" s="13" t="s">
        <v>26</v>
      </c>
      <c r="B267" s="13"/>
      <c r="C267" s="13"/>
      <c r="D267" s="28" t="e">
        <f>ROUND(5.7+14.1*D266+5.7*D266^2+12,1)</f>
        <v>#REF!</v>
      </c>
      <c r="E267" s="27" t="s">
        <v>30</v>
      </c>
      <c r="F267"/>
      <c r="G267"/>
    </row>
    <row r="268" spans="1:7">
      <c r="A268" s="14" t="s">
        <v>27</v>
      </c>
      <c r="D268" s="3" t="e">
        <f>LOG(D251/D255)</f>
        <v>#REF!</v>
      </c>
      <c r="E268" s="3"/>
      <c r="F268"/>
      <c r="G268"/>
    </row>
    <row r="269" spans="1:7">
      <c r="A269" s="14" t="s">
        <v>28</v>
      </c>
      <c r="D269" s="25" t="e">
        <f>ROUND(5.7+5.7*D268^2+6,1)</f>
        <v>#REF!</v>
      </c>
      <c r="E269" s="21" t="s">
        <v>29</v>
      </c>
      <c r="F269"/>
      <c r="G269"/>
    </row>
    <row r="270" spans="1:7">
      <c r="A270" s="13" t="s">
        <v>31</v>
      </c>
      <c r="B270" s="13"/>
      <c r="C270" s="13"/>
      <c r="D270" s="13" t="e">
        <f>LOG(D249/D256)</f>
        <v>#REF!</v>
      </c>
      <c r="E270" s="3"/>
      <c r="F270"/>
      <c r="G270"/>
    </row>
    <row r="271" spans="1:7">
      <c r="A271" s="13" t="s">
        <v>32</v>
      </c>
      <c r="B271" s="13"/>
      <c r="C271" s="13"/>
      <c r="D271" s="20" t="e">
        <f>ROUND(5.7+5.7*D270^2+6,1)</f>
        <v>#REF!</v>
      </c>
      <c r="E271" s="21" t="s">
        <v>29</v>
      </c>
      <c r="F271"/>
      <c r="G271"/>
    </row>
    <row r="272" spans="1:7">
      <c r="A272" s="14" t="s">
        <v>33</v>
      </c>
      <c r="D272" s="3" t="e">
        <f>LOG(D256/AVERAGE(D249,D252))</f>
        <v>#REF!</v>
      </c>
      <c r="F272"/>
      <c r="G272"/>
    </row>
    <row r="273" spans="1:7">
      <c r="A273" s="14" t="s">
        <v>34</v>
      </c>
      <c r="D273" s="29" t="e">
        <f>ROUND(5.7+14.1*D272+5.7*D272^2+12,1)</f>
        <v>#REF!</v>
      </c>
      <c r="E273" s="27" t="s">
        <v>30</v>
      </c>
      <c r="F273"/>
      <c r="G273"/>
    </row>
    <row r="274" spans="1:7">
      <c r="A274" s="13" t="s">
        <v>35</v>
      </c>
      <c r="B274" s="13"/>
      <c r="C274" s="13"/>
      <c r="D274" s="13" t="e">
        <f>LOG(D252/D256)</f>
        <v>#REF!</v>
      </c>
      <c r="E274" s="3"/>
      <c r="F274"/>
      <c r="G274"/>
    </row>
    <row r="275" spans="1:7">
      <c r="A275" s="13" t="s">
        <v>36</v>
      </c>
      <c r="B275" s="13"/>
      <c r="C275" s="13"/>
      <c r="D275" s="20" t="e">
        <f>ROUND(5.7+5.7*D274^2+6,1)</f>
        <v>#REF!</v>
      </c>
      <c r="E275" s="21" t="s">
        <v>29</v>
      </c>
      <c r="F275"/>
      <c r="G275"/>
    </row>
    <row r="276" spans="1:7">
      <c r="A276" s="14" t="s">
        <v>37</v>
      </c>
      <c r="D276" s="3" t="e">
        <f>LOG(D249/D257)</f>
        <v>#REF!</v>
      </c>
      <c r="E276" s="3"/>
      <c r="F276"/>
      <c r="G276"/>
    </row>
    <row r="277" spans="1:7">
      <c r="A277" s="14" t="s">
        <v>38</v>
      </c>
      <c r="D277" s="25" t="e">
        <f>ROUND(5.7+5.7*D276^2+6,1)</f>
        <v>#REF!</v>
      </c>
      <c r="E277" s="21" t="s">
        <v>29</v>
      </c>
      <c r="F277"/>
      <c r="G277"/>
    </row>
    <row r="278" spans="1:7">
      <c r="A278" s="13" t="s">
        <v>39</v>
      </c>
      <c r="B278" s="13"/>
      <c r="C278" s="13"/>
      <c r="D278" s="13" t="e">
        <f>LOG(D257/AVERAGE(D249,D253))</f>
        <v>#REF!</v>
      </c>
      <c r="F278"/>
      <c r="G278"/>
    </row>
    <row r="279" spans="1:7">
      <c r="A279" s="13" t="s">
        <v>40</v>
      </c>
      <c r="B279" s="13"/>
      <c r="C279" s="13"/>
      <c r="D279" s="28" t="e">
        <f>ROUND(5.7+14.1*D278+5.7*D278^2+12,1)</f>
        <v>#REF!</v>
      </c>
      <c r="E279" s="27" t="s">
        <v>30</v>
      </c>
      <c r="F279"/>
      <c r="G279"/>
    </row>
    <row r="280" spans="1:7">
      <c r="A280" s="14" t="s">
        <v>41</v>
      </c>
      <c r="D280" s="3" t="e">
        <f>LOG(D253/D257)</f>
        <v>#REF!</v>
      </c>
      <c r="E280" s="3"/>
      <c r="F280"/>
      <c r="G280"/>
    </row>
    <row r="281" spans="1:7">
      <c r="A281" s="14" t="s">
        <v>42</v>
      </c>
      <c r="D281" s="25" t="e">
        <f>ROUND(5.7+5.7*D280^2+6,1)</f>
        <v>#REF!</v>
      </c>
      <c r="E281" s="21" t="s">
        <v>29</v>
      </c>
      <c r="F281"/>
      <c r="G281"/>
    </row>
    <row r="284" spans="1:7">
      <c r="A284" s="12" t="s">
        <v>64</v>
      </c>
      <c r="B284" s="12"/>
      <c r="C284" s="12"/>
      <c r="D284" s="3"/>
      <c r="E284" s="3"/>
      <c r="F284"/>
      <c r="G284"/>
    </row>
    <row r="285" spans="1:7">
      <c r="A285" s="17" t="s">
        <v>10</v>
      </c>
      <c r="B285" s="17"/>
      <c r="C285" s="17"/>
      <c r="D285" s="17">
        <v>8</v>
      </c>
      <c r="E285" s="3"/>
      <c r="F285"/>
      <c r="G285"/>
    </row>
    <row r="286" spans="1:7">
      <c r="A286" s="18" t="s">
        <v>52</v>
      </c>
      <c r="B286" s="18"/>
      <c r="C286" s="18"/>
      <c r="D286" s="18">
        <f t="shared" ref="D286:D294" si="6">D249</f>
        <v>484</v>
      </c>
      <c r="E286" s="3"/>
      <c r="F286"/>
      <c r="G286"/>
    </row>
    <row r="287" spans="1:7">
      <c r="A287" s="19" t="s">
        <v>54</v>
      </c>
      <c r="B287" s="19"/>
      <c r="C287" s="19"/>
      <c r="D287" s="19">
        <f t="shared" si="6"/>
        <v>219</v>
      </c>
      <c r="E287" s="3"/>
      <c r="F287"/>
      <c r="G287"/>
    </row>
    <row r="288" spans="1:7">
      <c r="A288" s="19" t="s">
        <v>55</v>
      </c>
      <c r="B288" s="19"/>
      <c r="C288" s="19"/>
      <c r="D288" s="19" t="e">
        <f t="shared" si="6"/>
        <v>#REF!</v>
      </c>
      <c r="E288" s="3"/>
      <c r="F288"/>
      <c r="G288"/>
    </row>
    <row r="289" spans="1:7">
      <c r="A289" s="19" t="s">
        <v>56</v>
      </c>
      <c r="B289" s="19"/>
      <c r="C289" s="19"/>
      <c r="D289" s="19" t="e">
        <f t="shared" si="6"/>
        <v>#REF!</v>
      </c>
      <c r="E289" s="3"/>
      <c r="F289"/>
      <c r="G289"/>
    </row>
    <row r="290" spans="1:7">
      <c r="A290" s="19" t="s">
        <v>57</v>
      </c>
      <c r="B290" s="19"/>
      <c r="C290" s="19"/>
      <c r="D290" s="19" t="e">
        <f t="shared" si="6"/>
        <v>#REF!</v>
      </c>
      <c r="E290" s="3"/>
      <c r="F290"/>
      <c r="G290"/>
    </row>
    <row r="291" spans="1:7">
      <c r="A291" s="18" t="s">
        <v>58</v>
      </c>
      <c r="B291" s="18"/>
      <c r="C291" s="18"/>
      <c r="D291" s="18">
        <f t="shared" si="6"/>
        <v>360</v>
      </c>
      <c r="E291" s="3"/>
      <c r="F291"/>
      <c r="G291"/>
    </row>
    <row r="292" spans="1:7">
      <c r="A292" s="18" t="s">
        <v>59</v>
      </c>
      <c r="B292" s="18"/>
      <c r="C292" s="18"/>
      <c r="D292" s="18" t="e">
        <f t="shared" si="6"/>
        <v>#REF!</v>
      </c>
      <c r="E292" s="3"/>
      <c r="F292"/>
      <c r="G292"/>
    </row>
    <row r="293" spans="1:7">
      <c r="A293" s="18" t="s">
        <v>60</v>
      </c>
      <c r="B293" s="18"/>
      <c r="C293" s="18"/>
      <c r="D293" s="18" t="e">
        <f t="shared" si="6"/>
        <v>#REF!</v>
      </c>
      <c r="E293" s="3"/>
      <c r="F293"/>
      <c r="G293"/>
    </row>
    <row r="294" spans="1:7">
      <c r="A294" s="18" t="s">
        <v>61</v>
      </c>
      <c r="B294" s="18"/>
      <c r="C294" s="18"/>
      <c r="D294" s="18" t="e">
        <f t="shared" si="6"/>
        <v>#REF!</v>
      </c>
      <c r="E294" s="3"/>
      <c r="F294"/>
      <c r="G294"/>
    </row>
    <row r="295" spans="1:7">
      <c r="A295" s="13" t="s">
        <v>8</v>
      </c>
      <c r="B295" s="13"/>
      <c r="C295" s="13"/>
      <c r="D295" s="13">
        <f>LOG(D286/D291)</f>
        <v>0.12854286087712524</v>
      </c>
      <c r="E295" s="3"/>
      <c r="F295"/>
      <c r="G295"/>
    </row>
    <row r="296" spans="1:7">
      <c r="A296" s="13" t="s">
        <v>9</v>
      </c>
      <c r="B296" s="13"/>
      <c r="C296" s="13"/>
      <c r="D296" s="20">
        <f>ROUND(5.7+5.7*D295^2+6,1)</f>
        <v>11.8</v>
      </c>
      <c r="E296" s="21" t="s">
        <v>29</v>
      </c>
      <c r="F296"/>
      <c r="G296"/>
    </row>
    <row r="297" spans="1:7">
      <c r="A297" s="3" t="s">
        <v>11</v>
      </c>
      <c r="B297" s="3"/>
      <c r="C297" s="3"/>
      <c r="D297" s="3">
        <f>LOG(D291/AVERAGE(D286,D287))</f>
        <v>1.0377171411444522E-2</v>
      </c>
      <c r="E297" s="3"/>
      <c r="F297"/>
      <c r="G297"/>
    </row>
    <row r="298" spans="1:7">
      <c r="A298" s="3" t="s">
        <v>3</v>
      </c>
      <c r="B298" s="3"/>
      <c r="C298" s="3"/>
      <c r="D298" s="24">
        <f>ROUND(IF(3.7+14.1*D297+5.7*D297^2&lt;-4,-4,IF(3.7+14.1*D297+5.7*D297^2&gt;0,0,3.7+14.1*D297+5.7*D297^2)),1)</f>
        <v>0</v>
      </c>
      <c r="E298" s="23" t="s">
        <v>62</v>
      </c>
      <c r="F298"/>
      <c r="G298"/>
    </row>
    <row r="299" spans="1:7">
      <c r="A299" s="13" t="s">
        <v>20</v>
      </c>
      <c r="B299" s="13"/>
      <c r="C299" s="13"/>
      <c r="D299" s="13">
        <f>LOG(D287/D291)</f>
        <v>-0.21585838592716897</v>
      </c>
      <c r="E299" s="3"/>
      <c r="F299"/>
      <c r="G299"/>
    </row>
    <row r="300" spans="1:7">
      <c r="A300" s="13" t="s">
        <v>4</v>
      </c>
      <c r="B300" s="13"/>
      <c r="C300" s="13"/>
      <c r="D300" s="20">
        <f>ROUND(5.7+5.7*D299^2+6,1)</f>
        <v>12</v>
      </c>
      <c r="E300" s="21" t="s">
        <v>29</v>
      </c>
      <c r="F300"/>
      <c r="G300"/>
    </row>
    <row r="301" spans="1:7">
      <c r="A301" s="3" t="s">
        <v>25</v>
      </c>
      <c r="B301" s="3"/>
      <c r="C301" s="3"/>
      <c r="D301" s="3" t="e">
        <f>LOG(D286/D292)</f>
        <v>#REF!</v>
      </c>
      <c r="E301" s="3"/>
      <c r="F301"/>
      <c r="G301"/>
    </row>
    <row r="302" spans="1:7">
      <c r="A302" s="3" t="s">
        <v>22</v>
      </c>
      <c r="B302" s="3"/>
      <c r="C302" s="3"/>
      <c r="D302" s="25" t="e">
        <f>ROUND(5.7+5.7*D301^2+6,1)</f>
        <v>#REF!</v>
      </c>
      <c r="E302" s="21" t="s">
        <v>29</v>
      </c>
      <c r="F302"/>
      <c r="G302"/>
    </row>
    <row r="303" spans="1:7">
      <c r="A303" s="13" t="s">
        <v>21</v>
      </c>
      <c r="B303" s="13"/>
      <c r="C303" s="13"/>
      <c r="D303" s="13" t="e">
        <f>LOG(D292/AVERAGE(D286,D288))</f>
        <v>#REF!</v>
      </c>
      <c r="E303" s="3"/>
      <c r="F303"/>
      <c r="G303"/>
    </row>
    <row r="304" spans="1:7">
      <c r="A304" s="13" t="s">
        <v>26</v>
      </c>
      <c r="B304" s="13"/>
      <c r="C304" s="13"/>
      <c r="D304" s="22" t="e">
        <f>ROUND(IF(3.7+14.1*D303+5.7*D303^2&lt;-4,-4,IF(3.7+14.1*D303+5.7*D303^2&gt;0,0,3.7+14.1*D303+5.7*D303^2)),1)</f>
        <v>#REF!</v>
      </c>
      <c r="E304" s="23" t="s">
        <v>62</v>
      </c>
      <c r="F304"/>
      <c r="G304"/>
    </row>
    <row r="305" spans="1:7">
      <c r="A305" s="14" t="s">
        <v>27</v>
      </c>
      <c r="D305" s="3" t="e">
        <f>LOG(D288/D292)</f>
        <v>#REF!</v>
      </c>
      <c r="E305" s="3"/>
      <c r="F305"/>
      <c r="G305"/>
    </row>
    <row r="306" spans="1:7">
      <c r="A306" s="14" t="s">
        <v>28</v>
      </c>
      <c r="D306" s="25" t="e">
        <f>ROUND(5.7+5.7*D305^2+6,1)</f>
        <v>#REF!</v>
      </c>
      <c r="E306" s="21" t="s">
        <v>29</v>
      </c>
      <c r="F306"/>
      <c r="G306"/>
    </row>
    <row r="307" spans="1:7">
      <c r="A307" s="13" t="s">
        <v>31</v>
      </c>
      <c r="B307" s="13"/>
      <c r="C307" s="13"/>
      <c r="D307" s="13" t="e">
        <f>LOG(D286/D293)</f>
        <v>#REF!</v>
      </c>
      <c r="E307" s="3"/>
      <c r="F307"/>
      <c r="G307"/>
    </row>
    <row r="308" spans="1:7">
      <c r="A308" s="13" t="s">
        <v>32</v>
      </c>
      <c r="B308" s="13"/>
      <c r="C308" s="13"/>
      <c r="D308" s="20" t="e">
        <f>ROUND(5.7+5.7*D307^2+6,1)</f>
        <v>#REF!</v>
      </c>
      <c r="E308" s="21" t="s">
        <v>29</v>
      </c>
      <c r="F308"/>
      <c r="G308"/>
    </row>
    <row r="309" spans="1:7">
      <c r="A309" s="14" t="s">
        <v>33</v>
      </c>
      <c r="D309" s="3" t="e">
        <f>LOG(D293/AVERAGE(D286,D289))</f>
        <v>#REF!</v>
      </c>
      <c r="F309"/>
      <c r="G309"/>
    </row>
    <row r="310" spans="1:7">
      <c r="A310" s="14" t="s">
        <v>34</v>
      </c>
      <c r="D310" s="24" t="e">
        <f>ROUND(IF(3.7+14.1*D309+5.7*D309^2&lt;-4,-4,IF(3.7+14.1*D309+5.7*D309^2&gt;0,0,3.7+14.1*D309+5.7*D309^2)),1)</f>
        <v>#REF!</v>
      </c>
      <c r="E310" s="23" t="s">
        <v>62</v>
      </c>
      <c r="F310"/>
      <c r="G310"/>
    </row>
    <row r="311" spans="1:7">
      <c r="A311" s="13" t="s">
        <v>35</v>
      </c>
      <c r="B311" s="13"/>
      <c r="C311" s="13"/>
      <c r="D311" s="13" t="e">
        <f>LOG(D289/D293)</f>
        <v>#REF!</v>
      </c>
      <c r="E311" s="3"/>
      <c r="F311"/>
      <c r="G311"/>
    </row>
    <row r="312" spans="1:7">
      <c r="A312" s="13" t="s">
        <v>36</v>
      </c>
      <c r="B312" s="13"/>
      <c r="C312" s="13"/>
      <c r="D312" s="20" t="e">
        <f>ROUND(5.7+5.7*D311^2+6,1)</f>
        <v>#REF!</v>
      </c>
      <c r="E312" s="21" t="s">
        <v>29</v>
      </c>
      <c r="F312"/>
      <c r="G312"/>
    </row>
    <row r="313" spans="1:7">
      <c r="A313" s="14" t="s">
        <v>37</v>
      </c>
      <c r="D313" s="3" t="e">
        <f>LOG(D286/D294)</f>
        <v>#REF!</v>
      </c>
      <c r="E313" s="3"/>
      <c r="F313"/>
      <c r="G313"/>
    </row>
    <row r="314" spans="1:7">
      <c r="A314" s="14" t="s">
        <v>38</v>
      </c>
      <c r="D314" s="25" t="e">
        <f>ROUND(5.7+5.7*D313^2+6,1)</f>
        <v>#REF!</v>
      </c>
      <c r="E314" s="21" t="s">
        <v>29</v>
      </c>
      <c r="F314"/>
      <c r="G314"/>
    </row>
    <row r="315" spans="1:7">
      <c r="A315" s="13" t="s">
        <v>39</v>
      </c>
      <c r="B315" s="13"/>
      <c r="C315" s="13"/>
      <c r="D315" s="13" t="e">
        <f>LOG(D294/AVERAGE(D286,D290))</f>
        <v>#REF!</v>
      </c>
      <c r="F315"/>
      <c r="G315"/>
    </row>
    <row r="316" spans="1:7">
      <c r="A316" s="13" t="s">
        <v>40</v>
      </c>
      <c r="B316" s="13"/>
      <c r="C316" s="13"/>
      <c r="D316" s="22" t="e">
        <f>ROUND(IF(3.7+14.1*D315+5.7*D315^2&lt;-4,-4,IF(3.7+14.1*D315+5.7*D315^2&gt;0,0,3.7+14.1*D315+5.7*D315^2)),1)</f>
        <v>#REF!</v>
      </c>
      <c r="E316" s="23" t="s">
        <v>62</v>
      </c>
      <c r="F316"/>
      <c r="G316"/>
    </row>
    <row r="317" spans="1:7">
      <c r="A317" s="14" t="s">
        <v>41</v>
      </c>
      <c r="D317" s="3" t="e">
        <f>LOG(D290/D294)</f>
        <v>#REF!</v>
      </c>
      <c r="E317" s="3"/>
      <c r="F317"/>
      <c r="G317"/>
    </row>
    <row r="318" spans="1:7">
      <c r="A318" s="14" t="s">
        <v>42</v>
      </c>
      <c r="D318" s="25" t="e">
        <f>ROUND(5.7+5.7*D317^2+6,1)</f>
        <v>#REF!</v>
      </c>
      <c r="E318" s="21" t="s">
        <v>29</v>
      </c>
      <c r="F318"/>
      <c r="G318"/>
    </row>
    <row r="321" spans="1:7">
      <c r="A321" s="12" t="s">
        <v>64</v>
      </c>
      <c r="B321" s="12"/>
      <c r="C321" s="12"/>
      <c r="D321" s="3"/>
      <c r="E321" s="3"/>
      <c r="F321"/>
      <c r="G321"/>
    </row>
    <row r="322" spans="1:7">
      <c r="A322" s="17" t="s">
        <v>10</v>
      </c>
      <c r="B322" s="17"/>
      <c r="C322" s="17"/>
      <c r="D322" s="17">
        <v>9</v>
      </c>
      <c r="E322" s="3"/>
      <c r="F322"/>
      <c r="G322"/>
    </row>
    <row r="323" spans="1:7">
      <c r="A323" s="18" t="s">
        <v>52</v>
      </c>
      <c r="B323" s="18"/>
      <c r="C323" s="18"/>
      <c r="D323" s="18">
        <f t="shared" ref="D323:D331" si="7">D286</f>
        <v>484</v>
      </c>
      <c r="E323" s="3"/>
      <c r="F323"/>
      <c r="G323"/>
    </row>
    <row r="324" spans="1:7">
      <c r="A324" s="19" t="s">
        <v>54</v>
      </c>
      <c r="B324" s="19"/>
      <c r="C324" s="19"/>
      <c r="D324" s="19">
        <f t="shared" si="7"/>
        <v>219</v>
      </c>
      <c r="E324" s="3"/>
      <c r="F324"/>
      <c r="G324"/>
    </row>
    <row r="325" spans="1:7">
      <c r="A325" s="19" t="s">
        <v>55</v>
      </c>
      <c r="B325" s="19"/>
      <c r="C325" s="19"/>
      <c r="D325" s="19" t="e">
        <f t="shared" si="7"/>
        <v>#REF!</v>
      </c>
      <c r="E325" s="3"/>
      <c r="F325"/>
      <c r="G325"/>
    </row>
    <row r="326" spans="1:7">
      <c r="A326" s="19" t="s">
        <v>56</v>
      </c>
      <c r="B326" s="19"/>
      <c r="C326" s="19"/>
      <c r="D326" s="19" t="e">
        <f t="shared" si="7"/>
        <v>#REF!</v>
      </c>
      <c r="E326" s="3"/>
      <c r="F326"/>
      <c r="G326"/>
    </row>
    <row r="327" spans="1:7">
      <c r="A327" s="19" t="s">
        <v>57</v>
      </c>
      <c r="B327" s="19"/>
      <c r="C327" s="19"/>
      <c r="D327" s="19" t="e">
        <f t="shared" si="7"/>
        <v>#REF!</v>
      </c>
      <c r="E327" s="3"/>
      <c r="F327"/>
      <c r="G327"/>
    </row>
    <row r="328" spans="1:7">
      <c r="A328" s="18" t="s">
        <v>58</v>
      </c>
      <c r="B328" s="18"/>
      <c r="C328" s="18"/>
      <c r="D328" s="18">
        <f t="shared" si="7"/>
        <v>360</v>
      </c>
      <c r="E328" s="3"/>
      <c r="F328"/>
      <c r="G328"/>
    </row>
    <row r="329" spans="1:7">
      <c r="A329" s="18" t="s">
        <v>59</v>
      </c>
      <c r="B329" s="18"/>
      <c r="C329" s="18"/>
      <c r="D329" s="18" t="e">
        <f t="shared" si="7"/>
        <v>#REF!</v>
      </c>
      <c r="E329" s="3"/>
      <c r="F329"/>
      <c r="G329"/>
    </row>
    <row r="330" spans="1:7">
      <c r="A330" s="18" t="s">
        <v>60</v>
      </c>
      <c r="B330" s="18"/>
      <c r="C330" s="18"/>
      <c r="D330" s="18" t="e">
        <f t="shared" si="7"/>
        <v>#REF!</v>
      </c>
      <c r="E330" s="3"/>
      <c r="F330"/>
      <c r="G330"/>
    </row>
    <row r="331" spans="1:7">
      <c r="A331" s="18" t="s">
        <v>61</v>
      </c>
      <c r="B331" s="18"/>
      <c r="C331" s="18"/>
      <c r="D331" s="18" t="e">
        <f t="shared" si="7"/>
        <v>#REF!</v>
      </c>
      <c r="E331" s="3"/>
      <c r="F331"/>
      <c r="G331"/>
    </row>
    <row r="332" spans="1:7">
      <c r="A332" s="13" t="s">
        <v>8</v>
      </c>
      <c r="B332" s="13"/>
      <c r="C332" s="13"/>
      <c r="D332" s="13">
        <f>LOG(D324/AVERAGE(D323,D328))</f>
        <v>-0.28486833612155554</v>
      </c>
      <c r="E332" s="3"/>
      <c r="F332"/>
      <c r="G332"/>
    </row>
    <row r="333" spans="1:7">
      <c r="A333" s="13" t="s">
        <v>9</v>
      </c>
      <c r="B333" s="13"/>
      <c r="C333" s="13"/>
      <c r="D333" s="28">
        <f>ROUND(5.7+14.1*D332+5.7*D332^2+12,1)</f>
        <v>14.1</v>
      </c>
      <c r="E333" s="27" t="s">
        <v>30</v>
      </c>
      <c r="F333"/>
      <c r="G333"/>
    </row>
    <row r="334" spans="1:7">
      <c r="A334" s="3" t="s">
        <v>11</v>
      </c>
      <c r="B334" s="3"/>
      <c r="C334" s="3"/>
      <c r="D334" s="3">
        <f>LOG(D323/D324)</f>
        <v>0.34440124680429413</v>
      </c>
      <c r="E334" s="3"/>
      <c r="F334"/>
      <c r="G334"/>
    </row>
    <row r="335" spans="1:7">
      <c r="A335" s="3" t="s">
        <v>3</v>
      </c>
      <c r="B335" s="3"/>
      <c r="C335" s="3"/>
      <c r="D335" s="25">
        <f>ROUND(5.7+5.7*D334^2+6,1)</f>
        <v>12.4</v>
      </c>
      <c r="E335" s="21" t="s">
        <v>29</v>
      </c>
      <c r="F335"/>
      <c r="G335"/>
    </row>
    <row r="336" spans="1:7">
      <c r="A336" s="13" t="s">
        <v>20</v>
      </c>
      <c r="B336" s="13"/>
      <c r="C336" s="13"/>
      <c r="D336" s="13">
        <f>LOG(D324/D328)</f>
        <v>-0.21585838592716897</v>
      </c>
      <c r="E336" s="3"/>
      <c r="F336"/>
      <c r="G336"/>
    </row>
    <row r="337" spans="1:7">
      <c r="A337" s="13" t="s">
        <v>4</v>
      </c>
      <c r="B337" s="13"/>
      <c r="C337" s="13"/>
      <c r="D337" s="20">
        <f>ROUND(5.7+5.7*D336^2+6,1)</f>
        <v>12</v>
      </c>
      <c r="E337" s="21" t="s">
        <v>29</v>
      </c>
      <c r="F337"/>
      <c r="G337"/>
    </row>
    <row r="338" spans="1:7">
      <c r="A338" s="3" t="s">
        <v>25</v>
      </c>
      <c r="B338" s="3"/>
      <c r="C338" s="3"/>
      <c r="D338" s="3" t="e">
        <f>LOG(D325/AVERAGE(D323,D329))</f>
        <v>#REF!</v>
      </c>
      <c r="E338" s="3"/>
      <c r="F338"/>
      <c r="G338"/>
    </row>
    <row r="339" spans="1:7">
      <c r="A339" s="3" t="s">
        <v>22</v>
      </c>
      <c r="B339" s="3"/>
      <c r="C339" s="3"/>
      <c r="D339" s="29" t="e">
        <f>ROUND(5.7+14.1*D338+5.7*D338^2+12,1)</f>
        <v>#REF!</v>
      </c>
      <c r="E339" s="27" t="s">
        <v>30</v>
      </c>
      <c r="F339"/>
      <c r="G339"/>
    </row>
    <row r="340" spans="1:7">
      <c r="A340" s="13" t="s">
        <v>21</v>
      </c>
      <c r="B340" s="13"/>
      <c r="C340" s="13"/>
      <c r="D340" s="13" t="e">
        <f>LOG(D323/D325)</f>
        <v>#REF!</v>
      </c>
      <c r="E340" s="3"/>
      <c r="F340"/>
      <c r="G340"/>
    </row>
    <row r="341" spans="1:7">
      <c r="A341" s="13" t="s">
        <v>26</v>
      </c>
      <c r="B341" s="13"/>
      <c r="C341" s="13"/>
      <c r="D341" s="20" t="e">
        <f>ROUND(5.7+5.7*D340^2+6,1)</f>
        <v>#REF!</v>
      </c>
      <c r="E341" s="21" t="s">
        <v>29</v>
      </c>
      <c r="F341"/>
      <c r="G341"/>
    </row>
    <row r="342" spans="1:7">
      <c r="A342" s="14" t="s">
        <v>27</v>
      </c>
      <c r="D342" s="3" t="e">
        <f>LOG(D325/D329)</f>
        <v>#REF!</v>
      </c>
      <c r="E342" s="3"/>
      <c r="F342"/>
      <c r="G342"/>
    </row>
    <row r="343" spans="1:7">
      <c r="A343" s="14" t="s">
        <v>28</v>
      </c>
      <c r="D343" s="25" t="e">
        <f>ROUND(5.7+5.7*D342^2+6,1)</f>
        <v>#REF!</v>
      </c>
      <c r="E343" s="21" t="s">
        <v>29</v>
      </c>
      <c r="F343"/>
      <c r="G343"/>
    </row>
    <row r="344" spans="1:7">
      <c r="A344" s="13" t="s">
        <v>31</v>
      </c>
      <c r="B344" s="13"/>
      <c r="C344" s="13"/>
      <c r="D344" s="13" t="e">
        <f>LOG(D326/AVERAGE(D323,D330))</f>
        <v>#REF!</v>
      </c>
      <c r="E344" s="3"/>
      <c r="F344"/>
      <c r="G344"/>
    </row>
    <row r="345" spans="1:7">
      <c r="A345" s="13" t="s">
        <v>32</v>
      </c>
      <c r="B345" s="13"/>
      <c r="C345" s="13"/>
      <c r="D345" s="28" t="e">
        <f>ROUND(5.7+14.1*D344+5.7*D344^2+12,1)</f>
        <v>#REF!</v>
      </c>
      <c r="E345" s="27" t="s">
        <v>30</v>
      </c>
      <c r="F345"/>
      <c r="G345"/>
    </row>
    <row r="346" spans="1:7">
      <c r="A346" s="14" t="s">
        <v>33</v>
      </c>
      <c r="D346" s="3" t="e">
        <f>LOG(D323/D326)</f>
        <v>#REF!</v>
      </c>
      <c r="F346"/>
      <c r="G346"/>
    </row>
    <row r="347" spans="1:7">
      <c r="A347" s="14" t="s">
        <v>34</v>
      </c>
      <c r="D347" s="25" t="e">
        <f>ROUND(5.7+5.7*D346^2+6,1)</f>
        <v>#REF!</v>
      </c>
      <c r="E347" s="21" t="s">
        <v>29</v>
      </c>
      <c r="F347"/>
      <c r="G347"/>
    </row>
    <row r="348" spans="1:7">
      <c r="A348" s="13" t="s">
        <v>35</v>
      </c>
      <c r="B348" s="13"/>
      <c r="C348" s="13"/>
      <c r="D348" s="13" t="e">
        <f>LOG(D326/D330)</f>
        <v>#REF!</v>
      </c>
      <c r="E348" s="3"/>
      <c r="F348"/>
      <c r="G348"/>
    </row>
    <row r="349" spans="1:7">
      <c r="A349" s="13" t="s">
        <v>36</v>
      </c>
      <c r="B349" s="13"/>
      <c r="C349" s="13"/>
      <c r="D349" s="20" t="e">
        <f>ROUND(5.7+5.7*D348^2+6,1)</f>
        <v>#REF!</v>
      </c>
      <c r="E349" s="21" t="s">
        <v>29</v>
      </c>
      <c r="F349"/>
      <c r="G349"/>
    </row>
    <row r="350" spans="1:7">
      <c r="A350" s="14" t="s">
        <v>37</v>
      </c>
      <c r="D350" s="3" t="e">
        <f>LOG(D327/AVERAGE(D323,D331))</f>
        <v>#REF!</v>
      </c>
      <c r="E350" s="3"/>
      <c r="F350"/>
      <c r="G350"/>
    </row>
    <row r="351" spans="1:7">
      <c r="A351" s="14" t="s">
        <v>38</v>
      </c>
      <c r="D351" s="29" t="e">
        <f>ROUND(5.7+14.1*D350+5.7*D350^2+12,1)</f>
        <v>#REF!</v>
      </c>
      <c r="E351" s="27" t="s">
        <v>30</v>
      </c>
      <c r="F351"/>
      <c r="G351"/>
    </row>
    <row r="352" spans="1:7">
      <c r="A352" s="13" t="s">
        <v>39</v>
      </c>
      <c r="B352" s="13"/>
      <c r="C352" s="13"/>
      <c r="D352" s="13" t="e">
        <f>LOG(D323/D327)</f>
        <v>#REF!</v>
      </c>
      <c r="F352"/>
      <c r="G352"/>
    </row>
    <row r="353" spans="1:7">
      <c r="A353" s="13" t="s">
        <v>40</v>
      </c>
      <c r="B353" s="13"/>
      <c r="C353" s="13"/>
      <c r="D353" s="20" t="e">
        <f>ROUND(5.7+5.7*D352^2+6,1)</f>
        <v>#REF!</v>
      </c>
      <c r="E353" s="21" t="s">
        <v>29</v>
      </c>
      <c r="F353"/>
      <c r="G353"/>
    </row>
    <row r="354" spans="1:7">
      <c r="A354" s="14" t="s">
        <v>41</v>
      </c>
      <c r="D354" s="3" t="e">
        <f>LOG(D327/D331)</f>
        <v>#REF!</v>
      </c>
      <c r="E354" s="3"/>
      <c r="F354"/>
      <c r="G354"/>
    </row>
    <row r="355" spans="1:7">
      <c r="A355" s="14" t="s">
        <v>42</v>
      </c>
      <c r="D355" s="25" t="e">
        <f>ROUND(5.7+5.7*D354^2+6,1)</f>
        <v>#REF!</v>
      </c>
      <c r="E355" s="21" t="s">
        <v>29</v>
      </c>
      <c r="F355"/>
      <c r="G355"/>
    </row>
    <row r="358" spans="1:7">
      <c r="A358" s="12" t="s">
        <v>64</v>
      </c>
      <c r="B358" s="12"/>
      <c r="C358" s="12"/>
      <c r="D358" s="3"/>
      <c r="E358" s="3"/>
      <c r="F358"/>
      <c r="G358"/>
    </row>
    <row r="359" spans="1:7">
      <c r="A359" s="17" t="s">
        <v>10</v>
      </c>
      <c r="B359" s="17"/>
      <c r="C359" s="17"/>
      <c r="D359" s="17">
        <v>10</v>
      </c>
      <c r="E359" s="3"/>
      <c r="F359"/>
      <c r="G359"/>
    </row>
    <row r="360" spans="1:7">
      <c r="A360" s="18" t="s">
        <v>52</v>
      </c>
      <c r="B360" s="18"/>
      <c r="C360" s="18"/>
      <c r="D360" s="18">
        <f t="shared" ref="D360:D368" si="8">D323</f>
        <v>484</v>
      </c>
      <c r="E360" s="3"/>
      <c r="F360"/>
      <c r="G360"/>
    </row>
    <row r="361" spans="1:7">
      <c r="A361" s="19" t="s">
        <v>54</v>
      </c>
      <c r="B361" s="19"/>
      <c r="C361" s="19"/>
      <c r="D361" s="19">
        <f t="shared" si="8"/>
        <v>219</v>
      </c>
      <c r="E361" s="3"/>
      <c r="F361"/>
      <c r="G361"/>
    </row>
    <row r="362" spans="1:7">
      <c r="A362" s="19" t="s">
        <v>55</v>
      </c>
      <c r="B362" s="19"/>
      <c r="C362" s="19"/>
      <c r="D362" s="19" t="e">
        <f t="shared" si="8"/>
        <v>#REF!</v>
      </c>
      <c r="E362" s="3"/>
      <c r="F362"/>
      <c r="G362"/>
    </row>
    <row r="363" spans="1:7">
      <c r="A363" s="19" t="s">
        <v>56</v>
      </c>
      <c r="B363" s="19"/>
      <c r="C363" s="19"/>
      <c r="D363" s="19" t="e">
        <f t="shared" si="8"/>
        <v>#REF!</v>
      </c>
      <c r="E363" s="3"/>
      <c r="F363"/>
      <c r="G363"/>
    </row>
    <row r="364" spans="1:7">
      <c r="A364" s="19" t="s">
        <v>57</v>
      </c>
      <c r="B364" s="19"/>
      <c r="C364" s="19"/>
      <c r="D364" s="19" t="e">
        <f t="shared" si="8"/>
        <v>#REF!</v>
      </c>
      <c r="E364" s="3"/>
      <c r="F364"/>
      <c r="G364"/>
    </row>
    <row r="365" spans="1:7">
      <c r="A365" s="18" t="s">
        <v>58</v>
      </c>
      <c r="B365" s="18"/>
      <c r="C365" s="18"/>
      <c r="D365" s="18">
        <f t="shared" si="8"/>
        <v>360</v>
      </c>
      <c r="E365" s="3"/>
      <c r="F365"/>
      <c r="G365"/>
    </row>
    <row r="366" spans="1:7">
      <c r="A366" s="18" t="s">
        <v>59</v>
      </c>
      <c r="B366" s="18"/>
      <c r="C366" s="18"/>
      <c r="D366" s="18" t="e">
        <f t="shared" si="8"/>
        <v>#REF!</v>
      </c>
      <c r="E366" s="3"/>
      <c r="F366"/>
      <c r="G366"/>
    </row>
    <row r="367" spans="1:7">
      <c r="A367" s="18" t="s">
        <v>60</v>
      </c>
      <c r="B367" s="18"/>
      <c r="C367" s="18"/>
      <c r="D367" s="18" t="e">
        <f t="shared" si="8"/>
        <v>#REF!</v>
      </c>
      <c r="E367" s="3"/>
      <c r="F367"/>
      <c r="G367"/>
    </row>
    <row r="368" spans="1:7">
      <c r="A368" s="18" t="s">
        <v>61</v>
      </c>
      <c r="B368" s="18"/>
      <c r="C368" s="18"/>
      <c r="D368" s="18" t="e">
        <f t="shared" si="8"/>
        <v>#REF!</v>
      </c>
      <c r="E368" s="3"/>
      <c r="F368"/>
      <c r="G368"/>
    </row>
    <row r="369" spans="1:7">
      <c r="A369" s="13" t="s">
        <v>8</v>
      </c>
      <c r="B369" s="13"/>
      <c r="C369" s="13"/>
      <c r="D369" s="13">
        <f>LOG(D361/AVERAGE(D360,D365))</f>
        <v>-0.28486833612155554</v>
      </c>
      <c r="E369" s="3"/>
      <c r="F369"/>
      <c r="G369"/>
    </row>
    <row r="370" spans="1:7">
      <c r="A370" s="13" t="s">
        <v>9</v>
      </c>
      <c r="B370" s="13"/>
      <c r="C370" s="13"/>
      <c r="D370" s="22">
        <f>ROUND(IF(3.7+14.1*D369+5.7*D369^2&lt;-4,-4,IF(3.7+14.1*D369+5.7*D369^2&gt;0,0,3.7+14.1*D369+5.7*D369^2)),1)</f>
        <v>0</v>
      </c>
      <c r="E370" s="23" t="s">
        <v>62</v>
      </c>
      <c r="F370"/>
      <c r="G370"/>
    </row>
    <row r="371" spans="1:7">
      <c r="A371" s="3" t="s">
        <v>11</v>
      </c>
      <c r="B371" s="3"/>
      <c r="C371" s="3"/>
      <c r="D371" s="3">
        <f>LOG(D360/D361)</f>
        <v>0.34440124680429413</v>
      </c>
      <c r="E371" s="3"/>
      <c r="F371"/>
      <c r="G371"/>
    </row>
    <row r="372" spans="1:7">
      <c r="A372" s="3" t="s">
        <v>3</v>
      </c>
      <c r="B372" s="3"/>
      <c r="C372" s="3"/>
      <c r="D372" s="25">
        <f>ROUND(5.7+5.7*D371^2+6,1)</f>
        <v>12.4</v>
      </c>
      <c r="E372" s="21" t="s">
        <v>29</v>
      </c>
      <c r="F372"/>
      <c r="G372"/>
    </row>
    <row r="373" spans="1:7">
      <c r="A373" s="13" t="s">
        <v>20</v>
      </c>
      <c r="B373" s="13"/>
      <c r="C373" s="13"/>
      <c r="D373" s="13">
        <f>LOG(D361/D365)</f>
        <v>-0.21585838592716897</v>
      </c>
      <c r="E373" s="3"/>
      <c r="F373"/>
      <c r="G373"/>
    </row>
    <row r="374" spans="1:7">
      <c r="A374" s="13" t="s">
        <v>4</v>
      </c>
      <c r="B374" s="13"/>
      <c r="C374" s="13"/>
      <c r="D374" s="20">
        <f>ROUND(5.7+5.7*D373^2+6,1)</f>
        <v>12</v>
      </c>
      <c r="E374" s="21" t="s">
        <v>29</v>
      </c>
      <c r="F374"/>
      <c r="G374"/>
    </row>
    <row r="375" spans="1:7">
      <c r="A375" s="3" t="s">
        <v>25</v>
      </c>
      <c r="B375" s="3"/>
      <c r="C375" s="3"/>
      <c r="D375" s="3" t="e">
        <f>LOG(D362/AVERAGE(D360,D366))</f>
        <v>#REF!</v>
      </c>
      <c r="E375" s="3"/>
      <c r="F375"/>
      <c r="G375"/>
    </row>
    <row r="376" spans="1:7">
      <c r="A376" s="3" t="s">
        <v>22</v>
      </c>
      <c r="B376" s="3"/>
      <c r="C376" s="3"/>
      <c r="D376" s="24" t="e">
        <f>ROUND(IF(3.7+14.1*D375+5.7*D375^2&lt;-4,-4,IF(3.7+14.1*D375+5.7*D375^2&gt;0,0,3.7+14.1*D375+5.7*D375^2)),1)</f>
        <v>#REF!</v>
      </c>
      <c r="E376" s="23" t="s">
        <v>62</v>
      </c>
      <c r="F376"/>
      <c r="G376"/>
    </row>
    <row r="377" spans="1:7">
      <c r="A377" s="13" t="s">
        <v>21</v>
      </c>
      <c r="B377" s="13"/>
      <c r="C377" s="13"/>
      <c r="D377" s="13" t="e">
        <f>LOG(D360/D362)</f>
        <v>#REF!</v>
      </c>
      <c r="E377" s="3"/>
      <c r="F377"/>
      <c r="G377"/>
    </row>
    <row r="378" spans="1:7">
      <c r="A378" s="13" t="s">
        <v>26</v>
      </c>
      <c r="B378" s="13"/>
      <c r="C378" s="13"/>
      <c r="D378" s="20" t="e">
        <f>ROUND(5.7+5.7*D377^2+6,1)</f>
        <v>#REF!</v>
      </c>
      <c r="E378" s="21" t="s">
        <v>29</v>
      </c>
      <c r="F378"/>
      <c r="G378"/>
    </row>
    <row r="379" spans="1:7">
      <c r="A379" s="14" t="s">
        <v>27</v>
      </c>
      <c r="D379" s="3" t="e">
        <f>LOG(D362/D366)</f>
        <v>#REF!</v>
      </c>
      <c r="E379" s="3"/>
      <c r="F379"/>
      <c r="G379"/>
    </row>
    <row r="380" spans="1:7">
      <c r="A380" s="14" t="s">
        <v>28</v>
      </c>
      <c r="D380" s="25" t="e">
        <f>ROUND(5.7+5.7*D379^2+6,1)</f>
        <v>#REF!</v>
      </c>
      <c r="E380" s="21" t="s">
        <v>29</v>
      </c>
      <c r="F380"/>
      <c r="G380"/>
    </row>
    <row r="381" spans="1:7">
      <c r="A381" s="13" t="s">
        <v>31</v>
      </c>
      <c r="B381" s="13"/>
      <c r="C381" s="13"/>
      <c r="D381" s="13" t="e">
        <f>LOG(D363/AVERAGE(D360,D367))</f>
        <v>#REF!</v>
      </c>
      <c r="E381" s="3"/>
      <c r="F381"/>
      <c r="G381"/>
    </row>
    <row r="382" spans="1:7">
      <c r="A382" s="13" t="s">
        <v>32</v>
      </c>
      <c r="B382" s="13"/>
      <c r="C382" s="13"/>
      <c r="D382" s="22" t="e">
        <f>ROUND(IF(3.7+14.1*D381+5.7*D381^2&lt;-4,-4,IF(3.7+14.1*D381+5.7*D381^2&gt;0,0,3.7+14.1*D381+5.7*D381^2)),1)</f>
        <v>#REF!</v>
      </c>
      <c r="E382" s="23" t="s">
        <v>62</v>
      </c>
      <c r="F382"/>
      <c r="G382"/>
    </row>
    <row r="383" spans="1:7">
      <c r="A383" s="14" t="s">
        <v>33</v>
      </c>
      <c r="D383" s="3" t="e">
        <f>LOG(D360/D363)</f>
        <v>#REF!</v>
      </c>
      <c r="F383"/>
      <c r="G383"/>
    </row>
    <row r="384" spans="1:7">
      <c r="A384" s="14" t="s">
        <v>34</v>
      </c>
      <c r="D384" s="25" t="e">
        <f>ROUND(5.7+5.7*D383^2+6,1)</f>
        <v>#REF!</v>
      </c>
      <c r="E384" s="21" t="s">
        <v>29</v>
      </c>
      <c r="F384"/>
      <c r="G384"/>
    </row>
    <row r="385" spans="1:7">
      <c r="A385" s="13" t="s">
        <v>35</v>
      </c>
      <c r="B385" s="13"/>
      <c r="C385" s="13"/>
      <c r="D385" s="13" t="e">
        <f>LOG(D363/D367)</f>
        <v>#REF!</v>
      </c>
      <c r="E385" s="3"/>
      <c r="F385"/>
      <c r="G385"/>
    </row>
    <row r="386" spans="1:7">
      <c r="A386" s="13" t="s">
        <v>36</v>
      </c>
      <c r="B386" s="13"/>
      <c r="C386" s="13"/>
      <c r="D386" s="20" t="e">
        <f>ROUND(5.7+5.7*D385^2+6,1)</f>
        <v>#REF!</v>
      </c>
      <c r="E386" s="21" t="s">
        <v>29</v>
      </c>
      <c r="F386"/>
      <c r="G386"/>
    </row>
    <row r="387" spans="1:7">
      <c r="A387" s="14" t="s">
        <v>37</v>
      </c>
      <c r="D387" s="3" t="e">
        <f>LOG(D364/AVERAGE(D360,D368))</f>
        <v>#REF!</v>
      </c>
      <c r="E387" s="3"/>
      <c r="F387"/>
      <c r="G387"/>
    </row>
    <row r="388" spans="1:7">
      <c r="A388" s="14" t="s">
        <v>38</v>
      </c>
      <c r="D388" s="24" t="e">
        <f>ROUND(IF(3.7+14.1*D387+5.7*D387^2&lt;-4,-4,IF(3.7+14.1*D387+5.7*D387^2&gt;0,0,3.7+14.1*D387+5.7*D387^2)),1)</f>
        <v>#REF!</v>
      </c>
      <c r="E388" s="23" t="s">
        <v>62</v>
      </c>
      <c r="F388"/>
      <c r="G388"/>
    </row>
    <row r="389" spans="1:7">
      <c r="A389" s="13" t="s">
        <v>39</v>
      </c>
      <c r="B389" s="13"/>
      <c r="C389" s="13"/>
      <c r="D389" s="13" t="e">
        <f>LOG(D360/D364)</f>
        <v>#REF!</v>
      </c>
      <c r="F389"/>
      <c r="G389"/>
    </row>
    <row r="390" spans="1:7">
      <c r="A390" s="13" t="s">
        <v>40</v>
      </c>
      <c r="B390" s="13"/>
      <c r="C390" s="13"/>
      <c r="D390" s="20" t="e">
        <f>ROUND(5.7+5.7*D389^2+6,1)</f>
        <v>#REF!</v>
      </c>
      <c r="E390" s="21" t="s">
        <v>29</v>
      </c>
      <c r="F390"/>
      <c r="G390"/>
    </row>
    <row r="391" spans="1:7">
      <c r="A391" s="14" t="s">
        <v>41</v>
      </c>
      <c r="D391" s="3" t="e">
        <f>LOG(D364/D368)</f>
        <v>#REF!</v>
      </c>
      <c r="E391" s="3"/>
      <c r="F391"/>
      <c r="G391"/>
    </row>
    <row r="392" spans="1:7">
      <c r="A392" s="14" t="s">
        <v>42</v>
      </c>
      <c r="D392" s="25" t="e">
        <f>ROUND(5.7+5.7*D391^2+6,1)</f>
        <v>#REF!</v>
      </c>
      <c r="E392" s="21" t="s">
        <v>29</v>
      </c>
      <c r="F392"/>
      <c r="G392"/>
    </row>
    <row r="395" spans="1:7">
      <c r="A395" s="12" t="s">
        <v>65</v>
      </c>
      <c r="B395" s="12"/>
      <c r="C395" s="12"/>
      <c r="D395" s="3"/>
      <c r="E395" s="3"/>
      <c r="F395"/>
      <c r="G395"/>
    </row>
    <row r="396" spans="1:7">
      <c r="A396" s="17" t="s">
        <v>10</v>
      </c>
      <c r="B396" s="17"/>
      <c r="C396" s="17"/>
      <c r="D396" s="17">
        <v>11</v>
      </c>
      <c r="E396" s="3"/>
      <c r="F396"/>
      <c r="G396"/>
    </row>
    <row r="397" spans="1:7">
      <c r="A397" s="18" t="s">
        <v>52</v>
      </c>
      <c r="B397" s="18"/>
      <c r="C397" s="18"/>
      <c r="D397" s="18">
        <f t="shared" ref="D397:D405" si="9">D360</f>
        <v>484</v>
      </c>
      <c r="E397" s="3"/>
      <c r="F397"/>
      <c r="G397"/>
    </row>
    <row r="398" spans="1:7">
      <c r="A398" s="19" t="s">
        <v>54</v>
      </c>
      <c r="B398" s="19"/>
      <c r="C398" s="19"/>
      <c r="D398" s="19">
        <f t="shared" si="9"/>
        <v>219</v>
      </c>
      <c r="E398" s="3"/>
      <c r="F398"/>
      <c r="G398"/>
    </row>
    <row r="399" spans="1:7">
      <c r="A399" s="19" t="s">
        <v>55</v>
      </c>
      <c r="B399" s="19"/>
      <c r="C399" s="19"/>
      <c r="D399" s="19" t="e">
        <f t="shared" si="9"/>
        <v>#REF!</v>
      </c>
      <c r="E399" s="3"/>
      <c r="F399"/>
      <c r="G399"/>
    </row>
    <row r="400" spans="1:7">
      <c r="A400" s="19" t="s">
        <v>56</v>
      </c>
      <c r="B400" s="19"/>
      <c r="C400" s="19"/>
      <c r="D400" s="19" t="e">
        <f t="shared" si="9"/>
        <v>#REF!</v>
      </c>
      <c r="E400" s="3"/>
      <c r="F400"/>
      <c r="G400"/>
    </row>
    <row r="401" spans="1:7">
      <c r="A401" s="19" t="s">
        <v>57</v>
      </c>
      <c r="B401" s="19"/>
      <c r="C401" s="19"/>
      <c r="D401" s="19" t="e">
        <f t="shared" si="9"/>
        <v>#REF!</v>
      </c>
      <c r="E401" s="3"/>
      <c r="F401"/>
      <c r="G401"/>
    </row>
    <row r="402" spans="1:7">
      <c r="A402" s="18" t="s">
        <v>58</v>
      </c>
      <c r="B402" s="18"/>
      <c r="C402" s="18"/>
      <c r="D402" s="18">
        <f t="shared" si="9"/>
        <v>360</v>
      </c>
      <c r="E402" s="3"/>
      <c r="F402"/>
      <c r="G402"/>
    </row>
    <row r="403" spans="1:7">
      <c r="A403" s="18" t="s">
        <v>59</v>
      </c>
      <c r="B403" s="18"/>
      <c r="C403" s="18"/>
      <c r="D403" s="18" t="e">
        <f t="shared" si="9"/>
        <v>#REF!</v>
      </c>
      <c r="E403" s="3"/>
      <c r="F403"/>
      <c r="G403"/>
    </row>
    <row r="404" spans="1:7">
      <c r="A404" s="18" t="s">
        <v>60</v>
      </c>
      <c r="B404" s="18"/>
      <c r="C404" s="18"/>
      <c r="D404" s="18" t="e">
        <f t="shared" si="9"/>
        <v>#REF!</v>
      </c>
      <c r="E404" s="3"/>
      <c r="F404"/>
      <c r="G404"/>
    </row>
    <row r="405" spans="1:7">
      <c r="A405" s="18" t="s">
        <v>61</v>
      </c>
      <c r="B405" s="18"/>
      <c r="C405" s="18"/>
      <c r="D405" s="18" t="e">
        <f t="shared" si="9"/>
        <v>#REF!</v>
      </c>
      <c r="E405" s="3"/>
      <c r="F405"/>
      <c r="G405"/>
    </row>
    <row r="406" spans="1:7">
      <c r="A406" s="13" t="s">
        <v>8</v>
      </c>
      <c r="B406" s="13"/>
      <c r="C406" s="13"/>
      <c r="D406" s="13">
        <f>LOG(D397/D402)</f>
        <v>0.12854286087712524</v>
      </c>
      <c r="E406" s="3"/>
      <c r="F406"/>
      <c r="G406"/>
    </row>
    <row r="407" spans="1:7">
      <c r="A407" s="13" t="s">
        <v>9</v>
      </c>
      <c r="B407" s="13"/>
      <c r="C407" s="13"/>
      <c r="D407" s="20">
        <f>ROUND(10+10*ABS(D406),1)</f>
        <v>11.3</v>
      </c>
      <c r="E407" s="21" t="s">
        <v>29</v>
      </c>
      <c r="F407"/>
      <c r="G407"/>
    </row>
    <row r="408" spans="1:7">
      <c r="A408" s="3" t="s">
        <v>11</v>
      </c>
      <c r="B408" s="3"/>
      <c r="C408" s="3"/>
      <c r="D408" s="3">
        <f>LOG(D397/D398)</f>
        <v>0.34440124680429413</v>
      </c>
      <c r="E408" s="3"/>
      <c r="F408"/>
      <c r="G408"/>
    </row>
    <row r="409" spans="1:7">
      <c r="A409" s="3" t="s">
        <v>3</v>
      </c>
      <c r="B409" s="3"/>
      <c r="C409" s="3"/>
      <c r="D409" s="25">
        <f>ROUND(10+10*ABS(D408),1)</f>
        <v>13.4</v>
      </c>
      <c r="E409" s="21" t="s">
        <v>29</v>
      </c>
      <c r="F409"/>
      <c r="G409"/>
    </row>
    <row r="410" spans="1:7">
      <c r="A410" s="13" t="s">
        <v>20</v>
      </c>
      <c r="B410" s="13"/>
      <c r="C410" s="13"/>
      <c r="D410" s="13">
        <f>IF(LOG(D397/AVERAGE(D398,D402))&lt;LOG(3),LOG(3),LOG(D397/AVERAGE(D398,D402)))</f>
        <v>0.47712125471966244</v>
      </c>
      <c r="E410" s="3"/>
      <c r="F410"/>
      <c r="G410"/>
    </row>
    <row r="411" spans="1:7">
      <c r="A411" s="13" t="s">
        <v>4</v>
      </c>
      <c r="B411" s="13"/>
      <c r="C411" s="13"/>
      <c r="D411" s="22">
        <f>ROUND(3-14.1*D410+5.7*D410^2,1)</f>
        <v>-2.4</v>
      </c>
      <c r="E411" s="23" t="s">
        <v>62</v>
      </c>
      <c r="F411"/>
      <c r="G411"/>
    </row>
    <row r="412" spans="1:7">
      <c r="A412" s="3" t="s">
        <v>25</v>
      </c>
      <c r="B412" s="3"/>
      <c r="C412" s="3"/>
      <c r="D412" s="3" t="e">
        <f>LOG(D397/D403)</f>
        <v>#REF!</v>
      </c>
      <c r="E412" s="3"/>
      <c r="F412"/>
      <c r="G412"/>
    </row>
    <row r="413" spans="1:7">
      <c r="A413" s="3" t="s">
        <v>22</v>
      </c>
      <c r="B413" s="3"/>
      <c r="C413" s="3"/>
      <c r="D413" s="25" t="e">
        <f>ROUND(10+10*ABS(D412),1)</f>
        <v>#REF!</v>
      </c>
      <c r="E413" s="21" t="s">
        <v>29</v>
      </c>
      <c r="F413"/>
      <c r="G413"/>
    </row>
    <row r="414" spans="1:7">
      <c r="A414" s="13" t="s">
        <v>21</v>
      </c>
      <c r="B414" s="13"/>
      <c r="C414" s="13"/>
      <c r="D414" s="13" t="e">
        <f>LOG(D397/D399)</f>
        <v>#REF!</v>
      </c>
      <c r="E414" s="3"/>
      <c r="F414"/>
      <c r="G414"/>
    </row>
    <row r="415" spans="1:7">
      <c r="A415" s="13" t="s">
        <v>26</v>
      </c>
      <c r="B415" s="13"/>
      <c r="C415" s="13"/>
      <c r="D415" s="20" t="e">
        <f>ROUND(10+10*ABS(D414),1)</f>
        <v>#REF!</v>
      </c>
      <c r="E415" s="21" t="s">
        <v>29</v>
      </c>
      <c r="F415"/>
      <c r="G415"/>
    </row>
    <row r="416" spans="1:7">
      <c r="A416" s="14" t="s">
        <v>27</v>
      </c>
      <c r="D416" s="14" t="e">
        <f>IF(LOG(D397/AVERAGE(D399,D403))&lt;LOG(3),LOG(3),LOG(D397/AVERAGE(D399,D403)))</f>
        <v>#REF!</v>
      </c>
      <c r="E416" s="3"/>
      <c r="F416"/>
      <c r="G416"/>
    </row>
    <row r="417" spans="1:7">
      <c r="A417" s="14" t="s">
        <v>28</v>
      </c>
      <c r="D417" s="24" t="e">
        <f>ROUND(3-14.1*D416+5.7*D416^2,1)</f>
        <v>#REF!</v>
      </c>
      <c r="E417" s="23" t="s">
        <v>62</v>
      </c>
      <c r="F417"/>
      <c r="G417"/>
    </row>
    <row r="418" spans="1:7">
      <c r="A418" s="13" t="s">
        <v>31</v>
      </c>
      <c r="B418" s="13"/>
      <c r="C418" s="13"/>
      <c r="D418" s="13" t="e">
        <f>LOG(D397/D404)</f>
        <v>#REF!</v>
      </c>
      <c r="E418" s="3"/>
      <c r="F418"/>
      <c r="G418"/>
    </row>
    <row r="419" spans="1:7">
      <c r="A419" s="13" t="s">
        <v>32</v>
      </c>
      <c r="B419" s="13"/>
      <c r="C419" s="13"/>
      <c r="D419" s="20" t="e">
        <f>ROUND(10+10*ABS(D418),1)</f>
        <v>#REF!</v>
      </c>
      <c r="E419" s="21" t="s">
        <v>29</v>
      </c>
      <c r="F419"/>
      <c r="G419"/>
    </row>
    <row r="420" spans="1:7">
      <c r="A420" s="14" t="s">
        <v>33</v>
      </c>
      <c r="D420" s="3" t="e">
        <f>LOG(D397/D400)</f>
        <v>#REF!</v>
      </c>
      <c r="F420"/>
      <c r="G420"/>
    </row>
    <row r="421" spans="1:7">
      <c r="A421" s="14" t="s">
        <v>34</v>
      </c>
      <c r="D421" s="25" t="e">
        <f>ROUND(10+10*ABS(D420),1)</f>
        <v>#REF!</v>
      </c>
      <c r="E421" s="21" t="s">
        <v>29</v>
      </c>
      <c r="F421"/>
      <c r="G421"/>
    </row>
    <row r="422" spans="1:7">
      <c r="A422" s="13" t="s">
        <v>35</v>
      </c>
      <c r="B422" s="13"/>
      <c r="C422" s="13"/>
      <c r="D422" s="13" t="e">
        <f>IF(LOG(D397/AVERAGE(D404))&lt;LOG(3),LOG(3),LOG(D397/AVERAGE(D404)))</f>
        <v>#REF!</v>
      </c>
      <c r="E422" s="3"/>
      <c r="F422"/>
      <c r="G422"/>
    </row>
    <row r="423" spans="1:7">
      <c r="A423" s="13" t="s">
        <v>36</v>
      </c>
      <c r="B423" s="13"/>
      <c r="C423" s="13"/>
      <c r="D423" s="22" t="e">
        <f>ROUND(3-14.1*D422+5.7*D422^2,1)</f>
        <v>#REF!</v>
      </c>
      <c r="E423" s="23" t="s">
        <v>62</v>
      </c>
      <c r="F423"/>
      <c r="G423"/>
    </row>
    <row r="424" spans="1:7">
      <c r="A424" s="14" t="s">
        <v>37</v>
      </c>
      <c r="D424" s="3" t="e">
        <f>LOG(D397/D405)</f>
        <v>#REF!</v>
      </c>
      <c r="E424" s="3"/>
      <c r="F424"/>
      <c r="G424"/>
    </row>
    <row r="425" spans="1:7">
      <c r="A425" s="14" t="s">
        <v>38</v>
      </c>
      <c r="D425" s="25" t="e">
        <f>ROUND(10+10*ABS(D424),1)</f>
        <v>#REF!</v>
      </c>
      <c r="E425" s="21" t="s">
        <v>29</v>
      </c>
      <c r="F425"/>
      <c r="G425"/>
    </row>
    <row r="426" spans="1:7">
      <c r="A426" s="13" t="s">
        <v>39</v>
      </c>
      <c r="B426" s="13"/>
      <c r="C426" s="13"/>
      <c r="D426" s="13" t="e">
        <f>LOG(D397/D401)</f>
        <v>#REF!</v>
      </c>
      <c r="F426"/>
      <c r="G426"/>
    </row>
    <row r="427" spans="1:7">
      <c r="A427" s="13" t="s">
        <v>40</v>
      </c>
      <c r="B427" s="13"/>
      <c r="C427" s="13"/>
      <c r="D427" s="20" t="e">
        <f>ROUND(10+10*ABS(D426),1)</f>
        <v>#REF!</v>
      </c>
      <c r="E427" s="21" t="s">
        <v>29</v>
      </c>
      <c r="F427"/>
      <c r="G427"/>
    </row>
    <row r="428" spans="1:7">
      <c r="A428" s="14" t="s">
        <v>41</v>
      </c>
      <c r="D428" s="14" t="e">
        <f>IF(LOG(D397/AVERAGE(D401,D405))&lt;LOG(3),LOG(3),LOG(D397/AVERAGE(D401,D405)))</f>
        <v>#REF!</v>
      </c>
      <c r="E428" s="3"/>
      <c r="F428"/>
      <c r="G428"/>
    </row>
    <row r="429" spans="1:7">
      <c r="A429" s="14" t="s">
        <v>42</v>
      </c>
      <c r="D429" s="24" t="e">
        <f>ROUND(3-14.1*D428+5.7*D428^2,1)</f>
        <v>#REF!</v>
      </c>
      <c r="E429" s="23" t="s">
        <v>62</v>
      </c>
      <c r="F429"/>
      <c r="G429"/>
    </row>
    <row r="432" spans="1:7">
      <c r="A432" s="12" t="s">
        <v>65</v>
      </c>
      <c r="B432" s="12"/>
      <c r="C432" s="12"/>
      <c r="D432" s="3"/>
      <c r="E432" s="3"/>
      <c r="F432"/>
      <c r="G432"/>
    </row>
    <row r="433" spans="1:7">
      <c r="A433" s="17" t="s">
        <v>10</v>
      </c>
      <c r="B433" s="17"/>
      <c r="C433" s="17"/>
      <c r="D433" s="17">
        <v>12</v>
      </c>
      <c r="E433" s="3"/>
      <c r="F433"/>
      <c r="G433"/>
    </row>
    <row r="434" spans="1:7">
      <c r="A434" s="18" t="s">
        <v>52</v>
      </c>
      <c r="B434" s="18"/>
      <c r="C434" s="18"/>
      <c r="D434" s="18">
        <f t="shared" ref="D434:D442" si="10">D397</f>
        <v>484</v>
      </c>
      <c r="E434" s="3"/>
      <c r="F434"/>
      <c r="G434"/>
    </row>
    <row r="435" spans="1:7">
      <c r="A435" s="19" t="s">
        <v>54</v>
      </c>
      <c r="B435" s="19"/>
      <c r="C435" s="19"/>
      <c r="D435" s="19">
        <f t="shared" si="10"/>
        <v>219</v>
      </c>
      <c r="E435" s="3"/>
      <c r="F435"/>
      <c r="G435"/>
    </row>
    <row r="436" spans="1:7">
      <c r="A436" s="19" t="s">
        <v>55</v>
      </c>
      <c r="B436" s="19"/>
      <c r="C436" s="19"/>
      <c r="D436" s="19" t="e">
        <f t="shared" si="10"/>
        <v>#REF!</v>
      </c>
      <c r="E436" s="3"/>
      <c r="F436"/>
      <c r="G436"/>
    </row>
    <row r="437" spans="1:7">
      <c r="A437" s="19" t="s">
        <v>56</v>
      </c>
      <c r="B437" s="19"/>
      <c r="C437" s="19"/>
      <c r="D437" s="19" t="e">
        <f t="shared" si="10"/>
        <v>#REF!</v>
      </c>
      <c r="E437" s="3"/>
      <c r="F437"/>
      <c r="G437"/>
    </row>
    <row r="438" spans="1:7">
      <c r="A438" s="19" t="s">
        <v>57</v>
      </c>
      <c r="B438" s="19"/>
      <c r="C438" s="19"/>
      <c r="D438" s="19" t="e">
        <f t="shared" si="10"/>
        <v>#REF!</v>
      </c>
      <c r="E438" s="3"/>
      <c r="F438"/>
      <c r="G438"/>
    </row>
    <row r="439" spans="1:7">
      <c r="A439" s="18" t="s">
        <v>58</v>
      </c>
      <c r="B439" s="18"/>
      <c r="C439" s="18"/>
      <c r="D439" s="18">
        <f t="shared" si="10"/>
        <v>360</v>
      </c>
      <c r="E439" s="3"/>
      <c r="F439"/>
      <c r="G439"/>
    </row>
    <row r="440" spans="1:7">
      <c r="A440" s="18" t="s">
        <v>59</v>
      </c>
      <c r="B440" s="18"/>
      <c r="C440" s="18"/>
      <c r="D440" s="18" t="e">
        <f t="shared" si="10"/>
        <v>#REF!</v>
      </c>
      <c r="E440" s="3"/>
      <c r="F440"/>
      <c r="G440"/>
    </row>
    <row r="441" spans="1:7">
      <c r="A441" s="18" t="s">
        <v>60</v>
      </c>
      <c r="B441" s="18"/>
      <c r="C441" s="18"/>
      <c r="D441" s="18" t="e">
        <f t="shared" si="10"/>
        <v>#REF!</v>
      </c>
      <c r="E441" s="3"/>
      <c r="F441"/>
      <c r="G441"/>
    </row>
    <row r="442" spans="1:7">
      <c r="A442" s="18" t="s">
        <v>61</v>
      </c>
      <c r="B442" s="18"/>
      <c r="C442" s="18"/>
      <c r="D442" s="18" t="e">
        <f t="shared" si="10"/>
        <v>#REF!</v>
      </c>
      <c r="E442" s="3"/>
      <c r="F442"/>
      <c r="G442"/>
    </row>
    <row r="443" spans="1:7">
      <c r="A443" s="13" t="s">
        <v>8</v>
      </c>
      <c r="B443" s="13"/>
      <c r="C443" s="13"/>
      <c r="D443" s="13">
        <f>LOG(D434/D439)</f>
        <v>0.12854286087712524</v>
      </c>
      <c r="E443" s="3"/>
      <c r="F443"/>
      <c r="G443"/>
    </row>
    <row r="444" spans="1:7">
      <c r="A444" s="13" t="s">
        <v>9</v>
      </c>
      <c r="B444" s="13"/>
      <c r="C444" s="13"/>
      <c r="D444" s="20">
        <f>ROUND(10+10*ABS(D443),1)</f>
        <v>11.3</v>
      </c>
      <c r="E444" s="21" t="s">
        <v>29</v>
      </c>
      <c r="F444"/>
      <c r="G444"/>
    </row>
    <row r="445" spans="1:7">
      <c r="A445" s="3" t="s">
        <v>11</v>
      </c>
      <c r="B445" s="3"/>
      <c r="C445" s="3"/>
      <c r="D445" s="3">
        <f>LOG(D434/D435)</f>
        <v>0.34440124680429413</v>
      </c>
      <c r="E445" s="3"/>
      <c r="F445"/>
      <c r="G445"/>
    </row>
    <row r="446" spans="1:7">
      <c r="A446" s="3" t="s">
        <v>3</v>
      </c>
      <c r="B446" s="3"/>
      <c r="C446" s="3"/>
      <c r="D446" s="25">
        <f>ROUND(10+10*ABS(D445),1)</f>
        <v>13.4</v>
      </c>
      <c r="E446" s="21" t="s">
        <v>29</v>
      </c>
      <c r="F446"/>
      <c r="G446"/>
    </row>
    <row r="447" spans="1:7">
      <c r="A447" s="13" t="s">
        <v>20</v>
      </c>
      <c r="B447" s="13"/>
      <c r="C447" s="13"/>
      <c r="D447" s="13">
        <f>LOG(D434/AVERAGE(D435,D439))</f>
        <v>0.22319679358095748</v>
      </c>
      <c r="E447" s="3"/>
      <c r="F447"/>
      <c r="G447"/>
    </row>
    <row r="448" spans="1:7">
      <c r="A448" s="13" t="s">
        <v>4</v>
      </c>
      <c r="B448" s="13"/>
      <c r="C448" s="13"/>
      <c r="D448" s="28">
        <f>ROUND(10+20*D447,1)</f>
        <v>14.5</v>
      </c>
      <c r="E448" s="27" t="s">
        <v>30</v>
      </c>
      <c r="F448"/>
      <c r="G448"/>
    </row>
    <row r="449" spans="1:7">
      <c r="A449" s="3" t="s">
        <v>25</v>
      </c>
      <c r="B449" s="3"/>
      <c r="C449" s="3"/>
      <c r="D449" s="3" t="e">
        <f>LOG(D434/D440)</f>
        <v>#REF!</v>
      </c>
      <c r="E449" s="3"/>
      <c r="F449"/>
      <c r="G449"/>
    </row>
    <row r="450" spans="1:7">
      <c r="A450" s="3" t="s">
        <v>22</v>
      </c>
      <c r="B450" s="3"/>
      <c r="C450" s="3"/>
      <c r="D450" s="25" t="e">
        <f>ROUND(10+10*ABS(D449),1)</f>
        <v>#REF!</v>
      </c>
      <c r="E450" s="21" t="s">
        <v>29</v>
      </c>
      <c r="F450"/>
      <c r="G450"/>
    </row>
    <row r="451" spans="1:7">
      <c r="A451" s="13" t="s">
        <v>21</v>
      </c>
      <c r="B451" s="13"/>
      <c r="C451" s="13"/>
      <c r="D451" s="13" t="e">
        <f>LOG(D434/D436)</f>
        <v>#REF!</v>
      </c>
      <c r="E451" s="3"/>
      <c r="F451"/>
      <c r="G451"/>
    </row>
    <row r="452" spans="1:7">
      <c r="A452" s="13" t="s">
        <v>26</v>
      </c>
      <c r="B452" s="13"/>
      <c r="C452" s="13"/>
      <c r="D452" s="20" t="e">
        <f>ROUND(10+10*ABS(D451),1)</f>
        <v>#REF!</v>
      </c>
      <c r="E452" s="21" t="s">
        <v>29</v>
      </c>
      <c r="F452"/>
      <c r="G452"/>
    </row>
    <row r="453" spans="1:7">
      <c r="A453" s="14" t="s">
        <v>27</v>
      </c>
      <c r="D453" s="3" t="e">
        <f>LOG(D434/AVERAGE(D436,D440))</f>
        <v>#REF!</v>
      </c>
      <c r="E453" s="3"/>
      <c r="F453"/>
      <c r="G453"/>
    </row>
    <row r="454" spans="1:7">
      <c r="A454" s="14" t="s">
        <v>28</v>
      </c>
      <c r="D454" s="29" t="e">
        <f>ROUND(10+20*D453,1)</f>
        <v>#REF!</v>
      </c>
      <c r="E454" s="27" t="s">
        <v>30</v>
      </c>
      <c r="F454"/>
      <c r="G454"/>
    </row>
    <row r="455" spans="1:7">
      <c r="A455" s="13" t="s">
        <v>31</v>
      </c>
      <c r="B455" s="13"/>
      <c r="C455" s="13"/>
      <c r="D455" s="13" t="e">
        <f>LOG(D434/D441)</f>
        <v>#REF!</v>
      </c>
      <c r="E455" s="3"/>
      <c r="F455"/>
      <c r="G455"/>
    </row>
    <row r="456" spans="1:7">
      <c r="A456" s="13" t="s">
        <v>32</v>
      </c>
      <c r="B456" s="13"/>
      <c r="C456" s="13"/>
      <c r="D456" s="20" t="e">
        <f>ROUND(10+10*ABS(D455),1)</f>
        <v>#REF!</v>
      </c>
      <c r="E456" s="21" t="s">
        <v>29</v>
      </c>
      <c r="F456"/>
      <c r="G456"/>
    </row>
    <row r="457" spans="1:7">
      <c r="A457" s="14" t="s">
        <v>33</v>
      </c>
      <c r="D457" s="3" t="e">
        <f>LOG(D434/D437)</f>
        <v>#REF!</v>
      </c>
      <c r="F457"/>
      <c r="G457"/>
    </row>
    <row r="458" spans="1:7">
      <c r="A458" s="14" t="s">
        <v>34</v>
      </c>
      <c r="D458" s="25" t="e">
        <f>ROUND(10+10*ABS(D457),1)</f>
        <v>#REF!</v>
      </c>
      <c r="E458" s="21" t="s">
        <v>29</v>
      </c>
      <c r="F458"/>
      <c r="G458"/>
    </row>
    <row r="459" spans="1:7">
      <c r="A459" s="13" t="s">
        <v>35</v>
      </c>
      <c r="B459" s="13"/>
      <c r="C459" s="13"/>
      <c r="D459" s="13" t="e">
        <f>LOG(D434/AVERAGE(D437,D441))</f>
        <v>#REF!</v>
      </c>
      <c r="E459" s="3"/>
      <c r="F459"/>
      <c r="G459"/>
    </row>
    <row r="460" spans="1:7">
      <c r="A460" s="13" t="s">
        <v>36</v>
      </c>
      <c r="B460" s="13"/>
      <c r="C460" s="13"/>
      <c r="D460" s="28" t="e">
        <f>ROUND(10+20*D459,1)</f>
        <v>#REF!</v>
      </c>
      <c r="E460" s="27" t="s">
        <v>30</v>
      </c>
      <c r="F460"/>
      <c r="G460"/>
    </row>
    <row r="461" spans="1:7">
      <c r="A461" s="14" t="s">
        <v>37</v>
      </c>
      <c r="D461" s="3" t="e">
        <f>LOG(D434/D442)</f>
        <v>#REF!</v>
      </c>
      <c r="E461" s="3"/>
      <c r="F461"/>
      <c r="G461"/>
    </row>
    <row r="462" spans="1:7">
      <c r="A462" s="14" t="s">
        <v>38</v>
      </c>
      <c r="D462" s="25" t="e">
        <f>ROUND(10+10*ABS(D461),1)</f>
        <v>#REF!</v>
      </c>
      <c r="E462" s="21" t="s">
        <v>29</v>
      </c>
      <c r="F462"/>
      <c r="G462"/>
    </row>
    <row r="463" spans="1:7">
      <c r="A463" s="13" t="s">
        <v>39</v>
      </c>
      <c r="B463" s="13"/>
      <c r="C463" s="13"/>
      <c r="D463" s="13" t="e">
        <f>LOG(D434/D438)</f>
        <v>#REF!</v>
      </c>
      <c r="F463"/>
      <c r="G463"/>
    </row>
    <row r="464" spans="1:7">
      <c r="A464" s="13" t="s">
        <v>40</v>
      </c>
      <c r="B464" s="13"/>
      <c r="C464" s="13"/>
      <c r="D464" s="20" t="e">
        <f>ROUND(10+10*ABS(D463),1)</f>
        <v>#REF!</v>
      </c>
      <c r="E464" s="21" t="s">
        <v>29</v>
      </c>
      <c r="F464"/>
      <c r="G464"/>
    </row>
    <row r="465" spans="1:7">
      <c r="A465" s="14" t="s">
        <v>41</v>
      </c>
      <c r="D465" s="3" t="e">
        <f>LOG(D434/AVERAGE(D438,D442))</f>
        <v>#REF!</v>
      </c>
      <c r="E465" s="3"/>
      <c r="F465"/>
      <c r="G465"/>
    </row>
    <row r="466" spans="1:7">
      <c r="A466" s="14" t="s">
        <v>42</v>
      </c>
      <c r="D466" s="29" t="e">
        <f>ROUND(10+20*D465,1)</f>
        <v>#REF!</v>
      </c>
      <c r="E466" s="27" t="s">
        <v>30</v>
      </c>
      <c r="F466"/>
      <c r="G466"/>
    </row>
    <row r="469" spans="1:7">
      <c r="A469" s="12" t="s">
        <v>70</v>
      </c>
      <c r="B469" s="12"/>
      <c r="C469" s="12"/>
      <c r="D469" s="3"/>
      <c r="E469" s="3"/>
      <c r="F469"/>
      <c r="G469"/>
    </row>
    <row r="470" spans="1:7">
      <c r="A470" s="17" t="s">
        <v>10</v>
      </c>
      <c r="B470" s="17"/>
      <c r="C470" s="17"/>
      <c r="D470" s="17">
        <v>13</v>
      </c>
      <c r="E470" s="3"/>
      <c r="F470"/>
      <c r="G470"/>
    </row>
    <row r="471" spans="1:7">
      <c r="A471" s="18" t="s">
        <v>52</v>
      </c>
      <c r="B471" s="18"/>
      <c r="C471" s="18"/>
      <c r="D471" s="18">
        <f t="shared" ref="D471:D479" si="11">D434</f>
        <v>484</v>
      </c>
      <c r="E471" s="3"/>
      <c r="F471"/>
      <c r="G471"/>
    </row>
    <row r="472" spans="1:7">
      <c r="A472" s="19" t="s">
        <v>54</v>
      </c>
      <c r="B472" s="19"/>
      <c r="C472" s="19"/>
      <c r="D472" s="19">
        <f t="shared" si="11"/>
        <v>219</v>
      </c>
      <c r="E472" s="3"/>
      <c r="F472"/>
      <c r="G472"/>
    </row>
    <row r="473" spans="1:7">
      <c r="A473" s="19" t="s">
        <v>55</v>
      </c>
      <c r="B473" s="19"/>
      <c r="C473" s="19"/>
      <c r="D473" s="19" t="e">
        <f t="shared" si="11"/>
        <v>#REF!</v>
      </c>
      <c r="E473" s="3"/>
      <c r="F473"/>
      <c r="G473"/>
    </row>
    <row r="474" spans="1:7">
      <c r="A474" s="19" t="s">
        <v>56</v>
      </c>
      <c r="B474" s="19"/>
      <c r="C474" s="19"/>
      <c r="D474" s="19" t="e">
        <f t="shared" si="11"/>
        <v>#REF!</v>
      </c>
      <c r="E474" s="3"/>
      <c r="F474"/>
      <c r="G474"/>
    </row>
    <row r="475" spans="1:7">
      <c r="A475" s="19" t="s">
        <v>57</v>
      </c>
      <c r="B475" s="19"/>
      <c r="C475" s="19"/>
      <c r="D475" s="19" t="e">
        <f t="shared" si="11"/>
        <v>#REF!</v>
      </c>
      <c r="E475" s="3"/>
      <c r="F475"/>
      <c r="G475"/>
    </row>
    <row r="476" spans="1:7">
      <c r="A476" s="18" t="s">
        <v>58</v>
      </c>
      <c r="B476" s="18"/>
      <c r="C476" s="18"/>
      <c r="D476" s="18">
        <f t="shared" si="11"/>
        <v>360</v>
      </c>
      <c r="E476" s="3"/>
      <c r="F476"/>
      <c r="G476"/>
    </row>
    <row r="477" spans="1:7">
      <c r="A477" s="18" t="s">
        <v>59</v>
      </c>
      <c r="B477" s="18"/>
      <c r="C477" s="18"/>
      <c r="D477" s="18" t="e">
        <f t="shared" si="11"/>
        <v>#REF!</v>
      </c>
      <c r="E477" s="3"/>
      <c r="F477"/>
      <c r="G477"/>
    </row>
    <row r="478" spans="1:7">
      <c r="A478" s="18" t="s">
        <v>60</v>
      </c>
      <c r="B478" s="18"/>
      <c r="C478" s="18"/>
      <c r="D478" s="18" t="e">
        <f t="shared" si="11"/>
        <v>#REF!</v>
      </c>
      <c r="E478" s="3"/>
      <c r="F478"/>
      <c r="G478"/>
    </row>
    <row r="479" spans="1:7">
      <c r="A479" s="18" t="s">
        <v>61</v>
      </c>
      <c r="B479" s="18"/>
      <c r="C479" s="18"/>
      <c r="D479" s="18" t="e">
        <f t="shared" si="11"/>
        <v>#REF!</v>
      </c>
      <c r="E479" s="3"/>
      <c r="F479"/>
      <c r="G479"/>
    </row>
    <row r="480" spans="1:7">
      <c r="A480" s="13" t="s">
        <v>8</v>
      </c>
      <c r="B480" s="13"/>
      <c r="C480" s="13"/>
      <c r="D480" s="13">
        <f>LOG(D471/D476)</f>
        <v>0.12854286087712524</v>
      </c>
      <c r="E480" s="3"/>
      <c r="F480"/>
      <c r="G480"/>
    </row>
    <row r="481" spans="1:7">
      <c r="A481" s="13" t="s">
        <v>9</v>
      </c>
      <c r="B481" s="13"/>
      <c r="C481" s="13"/>
      <c r="D481" s="20">
        <f>ROUND(10+10*ABS(D480),1)</f>
        <v>11.3</v>
      </c>
      <c r="E481" s="21" t="s">
        <v>29</v>
      </c>
      <c r="F481"/>
      <c r="G481"/>
    </row>
    <row r="482" spans="1:7">
      <c r="A482" s="3" t="s">
        <v>11</v>
      </c>
      <c r="B482" s="3"/>
      <c r="C482" s="3"/>
      <c r="D482" s="3">
        <f>LOG(D476/AVERAGE(D471,D472))</f>
        <v>1.0377171411444522E-2</v>
      </c>
      <c r="E482" s="3"/>
      <c r="F482"/>
      <c r="G482"/>
    </row>
    <row r="483" spans="1:7">
      <c r="A483" s="3" t="s">
        <v>3</v>
      </c>
      <c r="B483" s="3"/>
      <c r="C483" s="3"/>
      <c r="D483" s="29">
        <f>ROUND(10+20*D482,1)</f>
        <v>10.199999999999999</v>
      </c>
      <c r="E483" s="27" t="s">
        <v>30</v>
      </c>
      <c r="F483"/>
      <c r="G483"/>
    </row>
    <row r="484" spans="1:7">
      <c r="A484" s="13" t="s">
        <v>20</v>
      </c>
      <c r="B484" s="13"/>
      <c r="C484" s="13"/>
      <c r="D484" s="13">
        <f>LOG(D472/D476)</f>
        <v>-0.21585838592716897</v>
      </c>
      <c r="E484" s="3"/>
      <c r="F484"/>
      <c r="G484"/>
    </row>
    <row r="485" spans="1:7">
      <c r="A485" s="13" t="s">
        <v>4</v>
      </c>
      <c r="B485" s="13"/>
      <c r="C485" s="13"/>
      <c r="D485" s="20">
        <f>ROUND(10+10*ABS(D484),1)</f>
        <v>12.2</v>
      </c>
      <c r="E485" s="21" t="s">
        <v>29</v>
      </c>
      <c r="F485"/>
      <c r="G485"/>
    </row>
    <row r="486" spans="1:7">
      <c r="A486" s="3" t="s">
        <v>25</v>
      </c>
      <c r="B486" s="3"/>
      <c r="C486" s="3"/>
      <c r="D486" s="3" t="e">
        <f>LOG(D471/D477)</f>
        <v>#REF!</v>
      </c>
      <c r="E486" s="3"/>
      <c r="F486"/>
      <c r="G486"/>
    </row>
    <row r="487" spans="1:7">
      <c r="A487" s="3" t="s">
        <v>22</v>
      </c>
      <c r="B487" s="3"/>
      <c r="C487" s="3"/>
      <c r="D487" s="25" t="e">
        <f>ROUND(10+10*ABS(D486),1)</f>
        <v>#REF!</v>
      </c>
      <c r="E487" s="21" t="s">
        <v>29</v>
      </c>
      <c r="F487"/>
      <c r="G487"/>
    </row>
    <row r="488" spans="1:7">
      <c r="A488" s="13" t="s">
        <v>21</v>
      </c>
      <c r="B488" s="13"/>
      <c r="C488" s="13"/>
      <c r="D488" s="13" t="e">
        <f>LOG(D477/AVERAGE(D471,D473))</f>
        <v>#REF!</v>
      </c>
      <c r="E488" s="3"/>
      <c r="F488"/>
      <c r="G488"/>
    </row>
    <row r="489" spans="1:7">
      <c r="A489" s="13" t="s">
        <v>26</v>
      </c>
      <c r="B489" s="13"/>
      <c r="C489" s="13"/>
      <c r="D489" s="28" t="e">
        <f>ROUND(10+20*D488,1)</f>
        <v>#REF!</v>
      </c>
      <c r="E489" s="27" t="s">
        <v>30</v>
      </c>
      <c r="F489"/>
      <c r="G489"/>
    </row>
    <row r="490" spans="1:7">
      <c r="A490" s="14" t="s">
        <v>27</v>
      </c>
      <c r="D490" s="3" t="e">
        <f>LOG(D473/D477)</f>
        <v>#REF!</v>
      </c>
      <c r="E490" s="3"/>
      <c r="F490"/>
      <c r="G490"/>
    </row>
    <row r="491" spans="1:7">
      <c r="A491" s="14" t="s">
        <v>28</v>
      </c>
      <c r="D491" s="25" t="e">
        <f>ROUND(10+10*ABS(D490),1)</f>
        <v>#REF!</v>
      </c>
      <c r="E491" s="21" t="s">
        <v>29</v>
      </c>
      <c r="F491"/>
      <c r="G491"/>
    </row>
    <row r="492" spans="1:7">
      <c r="A492" s="13" t="s">
        <v>31</v>
      </c>
      <c r="B492" s="13"/>
      <c r="C492" s="13"/>
      <c r="D492" s="13" t="e">
        <f>LOG(D471/D478)</f>
        <v>#REF!</v>
      </c>
      <c r="E492" s="3"/>
      <c r="F492"/>
      <c r="G492"/>
    </row>
    <row r="493" spans="1:7">
      <c r="A493" s="13" t="s">
        <v>32</v>
      </c>
      <c r="B493" s="13"/>
      <c r="C493" s="13"/>
      <c r="D493" s="20" t="e">
        <f>ROUND(10+10*ABS(D492),1)</f>
        <v>#REF!</v>
      </c>
      <c r="E493" s="21" t="s">
        <v>29</v>
      </c>
      <c r="F493"/>
      <c r="G493"/>
    </row>
    <row r="494" spans="1:7">
      <c r="A494" s="14" t="s">
        <v>33</v>
      </c>
      <c r="D494" s="3" t="e">
        <f>LOG(D478/AVERAGE(D471,D474))</f>
        <v>#REF!</v>
      </c>
      <c r="F494"/>
      <c r="G494"/>
    </row>
    <row r="495" spans="1:7">
      <c r="A495" s="14" t="s">
        <v>34</v>
      </c>
      <c r="D495" s="29" t="e">
        <f>ROUND(10+20*D494,1)</f>
        <v>#REF!</v>
      </c>
      <c r="E495" s="27" t="s">
        <v>30</v>
      </c>
      <c r="F495"/>
      <c r="G495"/>
    </row>
    <row r="496" spans="1:7">
      <c r="A496" s="13" t="s">
        <v>35</v>
      </c>
      <c r="B496" s="13"/>
      <c r="C496" s="13"/>
      <c r="D496" s="13" t="e">
        <f>LOG(D474/D478)</f>
        <v>#REF!</v>
      </c>
      <c r="E496" s="3"/>
      <c r="F496"/>
      <c r="G496"/>
    </row>
    <row r="497" spans="1:7">
      <c r="A497" s="13" t="s">
        <v>36</v>
      </c>
      <c r="B497" s="13"/>
      <c r="C497" s="13"/>
      <c r="D497" s="20" t="e">
        <f>ROUND(10+10*ABS(D496),1)</f>
        <v>#REF!</v>
      </c>
      <c r="E497" s="21" t="s">
        <v>29</v>
      </c>
      <c r="F497"/>
      <c r="G497"/>
    </row>
    <row r="498" spans="1:7">
      <c r="A498" s="14" t="s">
        <v>37</v>
      </c>
      <c r="D498" s="3" t="e">
        <f>LOG(D471/D479)</f>
        <v>#REF!</v>
      </c>
      <c r="E498" s="3"/>
      <c r="F498"/>
      <c r="G498"/>
    </row>
    <row r="499" spans="1:7">
      <c r="A499" s="14" t="s">
        <v>38</v>
      </c>
      <c r="D499" s="25" t="e">
        <f>ROUND(10+10*ABS(D498),1)</f>
        <v>#REF!</v>
      </c>
      <c r="E499" s="21" t="s">
        <v>29</v>
      </c>
      <c r="F499"/>
      <c r="G499"/>
    </row>
    <row r="500" spans="1:7">
      <c r="A500" s="13" t="s">
        <v>39</v>
      </c>
      <c r="B500" s="13"/>
      <c r="C500" s="13"/>
      <c r="D500" s="13" t="e">
        <f>LOG(D479/AVERAGE(D471,D475))</f>
        <v>#REF!</v>
      </c>
      <c r="F500"/>
      <c r="G500"/>
    </row>
    <row r="501" spans="1:7">
      <c r="A501" s="13" t="s">
        <v>40</v>
      </c>
      <c r="B501" s="13"/>
      <c r="C501" s="13"/>
      <c r="D501" s="28" t="e">
        <f>ROUND(10+20*D500,1)</f>
        <v>#REF!</v>
      </c>
      <c r="E501" s="27" t="s">
        <v>30</v>
      </c>
      <c r="F501"/>
      <c r="G501"/>
    </row>
    <row r="502" spans="1:7">
      <c r="A502" s="14" t="s">
        <v>41</v>
      </c>
      <c r="D502" s="3" t="e">
        <f>LOG(D475/D479)</f>
        <v>#REF!</v>
      </c>
      <c r="E502" s="3"/>
      <c r="F502"/>
      <c r="G502"/>
    </row>
    <row r="503" spans="1:7">
      <c r="A503" s="14" t="s">
        <v>42</v>
      </c>
      <c r="D503" s="25" t="e">
        <f>ROUND(10+10*ABS(D502),1)</f>
        <v>#REF!</v>
      </c>
      <c r="E503" s="21" t="s">
        <v>29</v>
      </c>
      <c r="F503"/>
      <c r="G503"/>
    </row>
    <row r="506" spans="1:7">
      <c r="A506" s="12" t="s">
        <v>69</v>
      </c>
      <c r="B506" s="12"/>
      <c r="C506" s="12"/>
      <c r="D506" s="3"/>
      <c r="E506" s="3"/>
      <c r="F506"/>
      <c r="G506"/>
    </row>
    <row r="507" spans="1:7">
      <c r="A507" s="17" t="s">
        <v>10</v>
      </c>
      <c r="B507" s="17"/>
      <c r="C507" s="17"/>
      <c r="D507" s="17">
        <v>14</v>
      </c>
      <c r="E507" s="3"/>
      <c r="F507"/>
      <c r="G507"/>
    </row>
    <row r="508" spans="1:7">
      <c r="A508" s="18" t="s">
        <v>52</v>
      </c>
      <c r="B508" s="18"/>
      <c r="C508" s="18"/>
      <c r="D508" s="18">
        <f t="shared" ref="D508:D516" si="12">D471</f>
        <v>484</v>
      </c>
      <c r="E508" s="3"/>
      <c r="F508"/>
      <c r="G508"/>
    </row>
    <row r="509" spans="1:7">
      <c r="A509" s="19" t="s">
        <v>54</v>
      </c>
      <c r="B509" s="19"/>
      <c r="C509" s="19"/>
      <c r="D509" s="19">
        <f t="shared" si="12"/>
        <v>219</v>
      </c>
      <c r="E509" s="3"/>
      <c r="F509"/>
      <c r="G509"/>
    </row>
    <row r="510" spans="1:7">
      <c r="A510" s="19" t="s">
        <v>55</v>
      </c>
      <c r="B510" s="19"/>
      <c r="C510" s="19"/>
      <c r="D510" s="19" t="e">
        <f t="shared" si="12"/>
        <v>#REF!</v>
      </c>
      <c r="E510" s="3"/>
      <c r="F510"/>
      <c r="G510"/>
    </row>
    <row r="511" spans="1:7">
      <c r="A511" s="19" t="s">
        <v>56</v>
      </c>
      <c r="B511" s="19"/>
      <c r="C511" s="19"/>
      <c r="D511" s="19" t="e">
        <f t="shared" si="12"/>
        <v>#REF!</v>
      </c>
      <c r="E511" s="3"/>
      <c r="F511"/>
      <c r="G511"/>
    </row>
    <row r="512" spans="1:7">
      <c r="A512" s="19" t="s">
        <v>57</v>
      </c>
      <c r="B512" s="19"/>
      <c r="C512" s="19"/>
      <c r="D512" s="19" t="e">
        <f t="shared" si="12"/>
        <v>#REF!</v>
      </c>
      <c r="E512" s="3"/>
      <c r="F512"/>
      <c r="G512"/>
    </row>
    <row r="513" spans="1:7">
      <c r="A513" s="18" t="s">
        <v>58</v>
      </c>
      <c r="B513" s="18"/>
      <c r="C513" s="18"/>
      <c r="D513" s="18">
        <f t="shared" si="12"/>
        <v>360</v>
      </c>
      <c r="E513" s="3"/>
      <c r="F513"/>
      <c r="G513"/>
    </row>
    <row r="514" spans="1:7">
      <c r="A514" s="18" t="s">
        <v>59</v>
      </c>
      <c r="B514" s="18"/>
      <c r="C514" s="18"/>
      <c r="D514" s="18" t="e">
        <f t="shared" si="12"/>
        <v>#REF!</v>
      </c>
      <c r="E514" s="3"/>
      <c r="F514"/>
      <c r="G514"/>
    </row>
    <row r="515" spans="1:7">
      <c r="A515" s="18" t="s">
        <v>60</v>
      </c>
      <c r="B515" s="18"/>
      <c r="C515" s="18"/>
      <c r="D515" s="18" t="e">
        <f t="shared" si="12"/>
        <v>#REF!</v>
      </c>
      <c r="E515" s="3"/>
      <c r="F515"/>
      <c r="G515"/>
    </row>
    <row r="516" spans="1:7">
      <c r="A516" s="18" t="s">
        <v>61</v>
      </c>
      <c r="B516" s="18"/>
      <c r="C516" s="18"/>
      <c r="D516" s="18" t="e">
        <f t="shared" si="12"/>
        <v>#REF!</v>
      </c>
      <c r="E516" s="3"/>
      <c r="F516"/>
      <c r="G516"/>
    </row>
    <row r="517" spans="1:7">
      <c r="A517" s="13" t="s">
        <v>8</v>
      </c>
      <c r="B517" s="13"/>
      <c r="C517" s="13"/>
      <c r="D517" s="13">
        <f>LOG(D508/D513)</f>
        <v>0.12854286087712524</v>
      </c>
      <c r="E517" s="3"/>
      <c r="F517"/>
      <c r="G517"/>
    </row>
    <row r="518" spans="1:7">
      <c r="A518" s="13" t="s">
        <v>9</v>
      </c>
      <c r="B518" s="13"/>
      <c r="C518" s="13"/>
      <c r="D518" s="20">
        <f>ROUND(10+10*ABS(D517),1)</f>
        <v>11.3</v>
      </c>
      <c r="E518" s="21" t="s">
        <v>29</v>
      </c>
      <c r="F518"/>
      <c r="G518"/>
    </row>
    <row r="519" spans="1:7">
      <c r="A519" s="3" t="s">
        <v>11</v>
      </c>
      <c r="B519" s="3"/>
      <c r="C519" s="3"/>
      <c r="D519" s="3">
        <f>IF(LOG(D513/AVERAGE(D508,D509))&lt;LOG(3),LOG(3),LOG(D513/AVERAGE(D508,D509)))</f>
        <v>0.47712125471966244</v>
      </c>
      <c r="E519" s="3"/>
      <c r="F519"/>
      <c r="G519"/>
    </row>
    <row r="520" spans="1:7">
      <c r="A520" s="3" t="s">
        <v>3</v>
      </c>
      <c r="B520" s="3"/>
      <c r="C520" s="3"/>
      <c r="D520" s="24">
        <f>ROUND(3-14.1*D519+5.7*D519^2,1)</f>
        <v>-2.4</v>
      </c>
      <c r="E520" s="23" t="s">
        <v>62</v>
      </c>
      <c r="F520"/>
      <c r="G520"/>
    </row>
    <row r="521" spans="1:7">
      <c r="A521" s="13" t="s">
        <v>20</v>
      </c>
      <c r="B521" s="13"/>
      <c r="C521" s="13"/>
      <c r="D521" s="13">
        <f>LOG(D509/D513)</f>
        <v>-0.21585838592716897</v>
      </c>
      <c r="E521" s="3"/>
      <c r="F521"/>
      <c r="G521"/>
    </row>
    <row r="522" spans="1:7">
      <c r="A522" s="13" t="s">
        <v>4</v>
      </c>
      <c r="B522" s="13"/>
      <c r="C522" s="13"/>
      <c r="D522" s="20">
        <f>ROUND(10+10*ABS(D521),1)</f>
        <v>12.2</v>
      </c>
      <c r="E522" s="21" t="s">
        <v>29</v>
      </c>
      <c r="F522"/>
      <c r="G522"/>
    </row>
    <row r="523" spans="1:7">
      <c r="A523" s="3" t="s">
        <v>25</v>
      </c>
      <c r="B523" s="3"/>
      <c r="C523" s="3"/>
      <c r="D523" s="3" t="e">
        <f>LOG(D508/D514)</f>
        <v>#REF!</v>
      </c>
      <c r="E523" s="3"/>
      <c r="F523"/>
      <c r="G523"/>
    </row>
    <row r="524" spans="1:7">
      <c r="A524" s="3" t="s">
        <v>22</v>
      </c>
      <c r="B524" s="3"/>
      <c r="C524" s="3"/>
      <c r="D524" s="25" t="e">
        <f>ROUND(10+10*ABS(D523),1)</f>
        <v>#REF!</v>
      </c>
      <c r="E524" s="21" t="s">
        <v>29</v>
      </c>
      <c r="F524"/>
      <c r="G524"/>
    </row>
    <row r="525" spans="1:7">
      <c r="A525" s="13" t="s">
        <v>21</v>
      </c>
      <c r="B525" s="13"/>
      <c r="C525" s="13"/>
      <c r="D525" s="13" t="e">
        <f>IF(LOG(D514/AVERAGE(D508,D510))&lt;LOG(3),LOG(3),LOG(D514/AVERAGE(D508,D510)))</f>
        <v>#REF!</v>
      </c>
      <c r="E525" s="3"/>
      <c r="F525"/>
      <c r="G525"/>
    </row>
    <row r="526" spans="1:7">
      <c r="A526" s="13" t="s">
        <v>26</v>
      </c>
      <c r="B526" s="13"/>
      <c r="C526" s="13"/>
      <c r="D526" s="22" t="e">
        <f>ROUND(3-14.1*D525+5.7*D525^2,1)</f>
        <v>#REF!</v>
      </c>
      <c r="E526" s="23" t="s">
        <v>62</v>
      </c>
      <c r="F526"/>
      <c r="G526"/>
    </row>
    <row r="527" spans="1:7">
      <c r="A527" s="14" t="s">
        <v>27</v>
      </c>
      <c r="D527" s="3" t="e">
        <f>LOG(D510/D514)</f>
        <v>#REF!</v>
      </c>
      <c r="E527" s="3"/>
      <c r="F527"/>
      <c r="G527"/>
    </row>
    <row r="528" spans="1:7">
      <c r="A528" s="14" t="s">
        <v>28</v>
      </c>
      <c r="D528" s="25" t="e">
        <f>ROUND(10+10*ABS(D527),1)</f>
        <v>#REF!</v>
      </c>
      <c r="E528" s="21" t="s">
        <v>29</v>
      </c>
      <c r="F528"/>
      <c r="G528"/>
    </row>
    <row r="529" spans="1:7">
      <c r="A529" s="13" t="s">
        <v>31</v>
      </c>
      <c r="B529" s="13"/>
      <c r="C529" s="13"/>
      <c r="D529" s="13" t="e">
        <f>LOG(D508/D515)</f>
        <v>#REF!</v>
      </c>
      <c r="E529" s="3"/>
      <c r="F529"/>
      <c r="G529"/>
    </row>
    <row r="530" spans="1:7">
      <c r="A530" s="13" t="s">
        <v>32</v>
      </c>
      <c r="B530" s="13"/>
      <c r="C530" s="13"/>
      <c r="D530" s="20" t="e">
        <f>ROUND(5.7+5.7*D529^2+6,1)</f>
        <v>#REF!</v>
      </c>
      <c r="E530" s="21" t="s">
        <v>29</v>
      </c>
      <c r="F530"/>
      <c r="G530"/>
    </row>
    <row r="531" spans="1:7">
      <c r="A531" s="14" t="s">
        <v>33</v>
      </c>
      <c r="D531" s="3" t="e">
        <f>IF(LOG(D515/AVERAGE(D508,D511))&lt;LOG(3),LOG(3),LOG(D515/AVERAGE(D508,D511)))</f>
        <v>#REF!</v>
      </c>
      <c r="F531"/>
      <c r="G531"/>
    </row>
    <row r="532" spans="1:7">
      <c r="A532" s="14" t="s">
        <v>34</v>
      </c>
      <c r="D532" s="24" t="e">
        <f>ROUND(3-14.1*D531+5.7*D531^2,1)</f>
        <v>#REF!</v>
      </c>
      <c r="E532" s="23" t="s">
        <v>62</v>
      </c>
      <c r="F532"/>
      <c r="G532"/>
    </row>
    <row r="533" spans="1:7">
      <c r="A533" s="13" t="s">
        <v>35</v>
      </c>
      <c r="B533" s="13"/>
      <c r="C533" s="13"/>
      <c r="D533" s="13" t="e">
        <f>LOG(D511/D515)</f>
        <v>#REF!</v>
      </c>
      <c r="E533" s="3"/>
      <c r="F533"/>
      <c r="G533"/>
    </row>
    <row r="534" spans="1:7">
      <c r="A534" s="13" t="s">
        <v>36</v>
      </c>
      <c r="B534" s="13"/>
      <c r="C534" s="13"/>
      <c r="D534" s="20" t="e">
        <f>ROUND(10+10*ABS(D533),1)</f>
        <v>#REF!</v>
      </c>
      <c r="E534" s="21" t="s">
        <v>29</v>
      </c>
      <c r="F534"/>
      <c r="G534"/>
    </row>
    <row r="535" spans="1:7">
      <c r="A535" s="14" t="s">
        <v>37</v>
      </c>
      <c r="D535" s="3" t="e">
        <f>LOG(D508/D516)</f>
        <v>#REF!</v>
      </c>
      <c r="E535" s="3"/>
      <c r="F535"/>
      <c r="G535"/>
    </row>
    <row r="536" spans="1:7">
      <c r="A536" s="14" t="s">
        <v>38</v>
      </c>
      <c r="D536" s="25" t="e">
        <f>ROUND(10+10*ABS(D535),1)</f>
        <v>#REF!</v>
      </c>
      <c r="E536" s="21" t="s">
        <v>29</v>
      </c>
      <c r="F536"/>
      <c r="G536"/>
    </row>
    <row r="537" spans="1:7">
      <c r="A537" s="13" t="s">
        <v>39</v>
      </c>
      <c r="B537" s="13"/>
      <c r="C537" s="13"/>
      <c r="D537" s="13" t="e">
        <f>IF(LOG(D516/AVERAGE(D508,D512))&lt;LOG(3),LOG(3),LOG(D516/AVERAGE(D508,D512)))</f>
        <v>#REF!</v>
      </c>
      <c r="F537"/>
      <c r="G537"/>
    </row>
    <row r="538" spans="1:7">
      <c r="A538" s="13" t="s">
        <v>40</v>
      </c>
      <c r="B538" s="13"/>
      <c r="C538" s="13"/>
      <c r="D538" s="22" t="e">
        <f>ROUND(3-14.1*D537+5.7*D537^2,1)</f>
        <v>#REF!</v>
      </c>
      <c r="E538" s="23" t="s">
        <v>62</v>
      </c>
      <c r="F538"/>
      <c r="G538"/>
    </row>
    <row r="539" spans="1:7">
      <c r="A539" s="14" t="s">
        <v>41</v>
      </c>
      <c r="D539" s="3" t="e">
        <f>LOG(D512/D516)</f>
        <v>#REF!</v>
      </c>
      <c r="E539" s="3"/>
      <c r="F539"/>
      <c r="G539"/>
    </row>
    <row r="540" spans="1:7">
      <c r="A540" s="14" t="s">
        <v>42</v>
      </c>
      <c r="D540" s="25" t="e">
        <f>ROUND(10+10*ABS(D539),1)</f>
        <v>#REF!</v>
      </c>
      <c r="E540" s="21" t="s">
        <v>29</v>
      </c>
      <c r="F540"/>
      <c r="G540"/>
    </row>
    <row r="543" spans="1:7">
      <c r="A543" s="12" t="s">
        <v>70</v>
      </c>
      <c r="B543" s="12"/>
      <c r="C543" s="12"/>
      <c r="D543" s="3"/>
      <c r="E543" s="3"/>
      <c r="F543"/>
      <c r="G543"/>
    </row>
    <row r="544" spans="1:7">
      <c r="A544" s="17" t="s">
        <v>10</v>
      </c>
      <c r="B544" s="17"/>
      <c r="C544" s="17"/>
      <c r="D544" s="17">
        <v>15</v>
      </c>
      <c r="E544" s="3"/>
      <c r="F544"/>
      <c r="G544"/>
    </row>
    <row r="545" spans="1:7">
      <c r="A545" s="18" t="s">
        <v>52</v>
      </c>
      <c r="B545" s="18"/>
      <c r="C545" s="18"/>
      <c r="D545" s="18">
        <f t="shared" ref="D545:D553" si="13">D508</f>
        <v>484</v>
      </c>
      <c r="E545" s="3"/>
      <c r="F545"/>
      <c r="G545"/>
    </row>
    <row r="546" spans="1:7">
      <c r="A546" s="19" t="s">
        <v>54</v>
      </c>
      <c r="B546" s="19"/>
      <c r="C546" s="19"/>
      <c r="D546" s="19">
        <f t="shared" si="13"/>
        <v>219</v>
      </c>
      <c r="E546" s="3"/>
      <c r="F546"/>
      <c r="G546"/>
    </row>
    <row r="547" spans="1:7">
      <c r="A547" s="19" t="s">
        <v>55</v>
      </c>
      <c r="B547" s="19"/>
      <c r="C547" s="19"/>
      <c r="D547" s="19" t="e">
        <f t="shared" si="13"/>
        <v>#REF!</v>
      </c>
      <c r="E547" s="3"/>
      <c r="F547"/>
      <c r="G547"/>
    </row>
    <row r="548" spans="1:7">
      <c r="A548" s="19" t="s">
        <v>56</v>
      </c>
      <c r="B548" s="19"/>
      <c r="C548" s="19"/>
      <c r="D548" s="19" t="e">
        <f t="shared" si="13"/>
        <v>#REF!</v>
      </c>
      <c r="E548" s="3"/>
      <c r="F548"/>
      <c r="G548"/>
    </row>
    <row r="549" spans="1:7">
      <c r="A549" s="19" t="s">
        <v>57</v>
      </c>
      <c r="B549" s="19"/>
      <c r="C549" s="19"/>
      <c r="D549" s="19" t="e">
        <f t="shared" si="13"/>
        <v>#REF!</v>
      </c>
      <c r="E549" s="3"/>
      <c r="F549"/>
      <c r="G549"/>
    </row>
    <row r="550" spans="1:7">
      <c r="A550" s="18" t="s">
        <v>58</v>
      </c>
      <c r="B550" s="18"/>
      <c r="C550" s="18"/>
      <c r="D550" s="18">
        <f t="shared" si="13"/>
        <v>360</v>
      </c>
      <c r="E550" s="3"/>
      <c r="F550"/>
      <c r="G550"/>
    </row>
    <row r="551" spans="1:7">
      <c r="A551" s="18" t="s">
        <v>59</v>
      </c>
      <c r="B551" s="18"/>
      <c r="C551" s="18"/>
      <c r="D551" s="18" t="e">
        <f t="shared" si="13"/>
        <v>#REF!</v>
      </c>
      <c r="E551" s="3"/>
      <c r="F551"/>
      <c r="G551"/>
    </row>
    <row r="552" spans="1:7">
      <c r="A552" s="18" t="s">
        <v>60</v>
      </c>
      <c r="B552" s="18"/>
      <c r="C552" s="18"/>
      <c r="D552" s="18" t="e">
        <f t="shared" si="13"/>
        <v>#REF!</v>
      </c>
      <c r="E552" s="3"/>
      <c r="F552"/>
      <c r="G552"/>
    </row>
    <row r="553" spans="1:7">
      <c r="A553" s="18" t="s">
        <v>61</v>
      </c>
      <c r="B553" s="18"/>
      <c r="C553" s="18"/>
      <c r="D553" s="18" t="e">
        <f t="shared" si="13"/>
        <v>#REF!</v>
      </c>
      <c r="E553" s="3"/>
      <c r="F553"/>
      <c r="G553"/>
    </row>
    <row r="554" spans="1:7">
      <c r="A554" s="13" t="s">
        <v>8</v>
      </c>
      <c r="B554" s="13"/>
      <c r="C554" s="13"/>
      <c r="D554" s="13">
        <f>LOG(D546/AVERAGE(D545,D550))</f>
        <v>-0.28486833612155554</v>
      </c>
      <c r="E554" s="3"/>
      <c r="F554"/>
      <c r="G554"/>
    </row>
    <row r="555" spans="1:7">
      <c r="A555" s="13" t="s">
        <v>9</v>
      </c>
      <c r="B555" s="13"/>
      <c r="C555" s="13"/>
      <c r="D555" s="28">
        <f>ROUND(10+20*D554,1)</f>
        <v>4.3</v>
      </c>
      <c r="E555" s="27" t="s">
        <v>30</v>
      </c>
      <c r="F555"/>
      <c r="G555"/>
    </row>
    <row r="556" spans="1:7">
      <c r="A556" s="3" t="s">
        <v>11</v>
      </c>
      <c r="B556" s="3"/>
      <c r="C556" s="3"/>
      <c r="D556" s="14">
        <f>LOG(D545/D546)</f>
        <v>0.34440124680429413</v>
      </c>
      <c r="E556" s="3"/>
      <c r="F556"/>
      <c r="G556"/>
    </row>
    <row r="557" spans="1:7">
      <c r="A557" s="3" t="s">
        <v>3</v>
      </c>
      <c r="B557" s="3"/>
      <c r="C557" s="3"/>
      <c r="D557" s="25">
        <f>ROUND(10+10*ABS(D556),1)</f>
        <v>13.4</v>
      </c>
      <c r="E557" s="21" t="s">
        <v>29</v>
      </c>
      <c r="F557"/>
      <c r="G557"/>
    </row>
    <row r="558" spans="1:7">
      <c r="A558" s="13" t="s">
        <v>20</v>
      </c>
      <c r="B558" s="13"/>
      <c r="C558" s="13"/>
      <c r="D558" s="13">
        <f>LOG(D546/D550)</f>
        <v>-0.21585838592716897</v>
      </c>
      <c r="E558" s="3"/>
      <c r="F558"/>
      <c r="G558"/>
    </row>
    <row r="559" spans="1:7">
      <c r="A559" s="13" t="s">
        <v>4</v>
      </c>
      <c r="B559" s="13"/>
      <c r="C559" s="13"/>
      <c r="D559" s="20">
        <f>ROUND(10+10*ABS(D558),1)</f>
        <v>12.2</v>
      </c>
      <c r="E559" s="21" t="s">
        <v>29</v>
      </c>
      <c r="F559"/>
      <c r="G559"/>
    </row>
    <row r="560" spans="1:7">
      <c r="A560" s="3" t="s">
        <v>25</v>
      </c>
      <c r="B560" s="3"/>
      <c r="C560" s="3"/>
      <c r="D560" s="3" t="e">
        <f>LOG(D547/AVERAGE(D545,D551))</f>
        <v>#REF!</v>
      </c>
      <c r="E560" s="3"/>
      <c r="F560"/>
      <c r="G560"/>
    </row>
    <row r="561" spans="1:7">
      <c r="A561" s="3" t="s">
        <v>22</v>
      </c>
      <c r="B561" s="3"/>
      <c r="C561" s="3"/>
      <c r="D561" s="29" t="e">
        <f>ROUND(10+20*D560,1)</f>
        <v>#REF!</v>
      </c>
      <c r="E561" s="27" t="s">
        <v>30</v>
      </c>
      <c r="F561"/>
      <c r="G561"/>
    </row>
    <row r="562" spans="1:7">
      <c r="A562" s="13" t="s">
        <v>21</v>
      </c>
      <c r="B562" s="13"/>
      <c r="C562" s="13"/>
      <c r="D562" s="13" t="e">
        <f>LOG(D545/D547)</f>
        <v>#REF!</v>
      </c>
      <c r="E562" s="3"/>
      <c r="F562"/>
      <c r="G562"/>
    </row>
    <row r="563" spans="1:7">
      <c r="A563" s="13" t="s">
        <v>26</v>
      </c>
      <c r="B563" s="13"/>
      <c r="C563" s="13"/>
      <c r="D563" s="20" t="e">
        <f>ROUND(10+10*ABS(D562),1)</f>
        <v>#REF!</v>
      </c>
      <c r="E563" s="21" t="s">
        <v>29</v>
      </c>
      <c r="F563"/>
      <c r="G563"/>
    </row>
    <row r="564" spans="1:7">
      <c r="A564" s="14" t="s">
        <v>27</v>
      </c>
      <c r="D564" s="3" t="e">
        <f>LOG(D547/D551)</f>
        <v>#REF!</v>
      </c>
      <c r="E564" s="3"/>
      <c r="F564"/>
      <c r="G564"/>
    </row>
    <row r="565" spans="1:7">
      <c r="A565" s="14" t="s">
        <v>28</v>
      </c>
      <c r="D565" s="25" t="e">
        <f>ROUND(10+10*ABS(D564),1)</f>
        <v>#REF!</v>
      </c>
      <c r="E565" s="21" t="s">
        <v>29</v>
      </c>
      <c r="F565"/>
      <c r="G565"/>
    </row>
    <row r="566" spans="1:7">
      <c r="A566" s="13" t="s">
        <v>31</v>
      </c>
      <c r="B566" s="13"/>
      <c r="C566" s="13"/>
      <c r="D566" s="13" t="e">
        <f>LOG(D548/AVERAGE(D545,D552))</f>
        <v>#REF!</v>
      </c>
      <c r="E566" s="3"/>
      <c r="F566"/>
      <c r="G566"/>
    </row>
    <row r="567" spans="1:7">
      <c r="A567" s="13" t="s">
        <v>32</v>
      </c>
      <c r="B567" s="13"/>
      <c r="C567" s="13"/>
      <c r="D567" s="28" t="e">
        <f>ROUND(10+20*D566,1)</f>
        <v>#REF!</v>
      </c>
      <c r="E567" s="27" t="s">
        <v>30</v>
      </c>
      <c r="F567"/>
      <c r="G567"/>
    </row>
    <row r="568" spans="1:7">
      <c r="A568" s="14" t="s">
        <v>33</v>
      </c>
      <c r="D568" s="3" t="e">
        <f>LOG(D545/D548)</f>
        <v>#REF!</v>
      </c>
      <c r="F568"/>
      <c r="G568"/>
    </row>
    <row r="569" spans="1:7">
      <c r="A569" s="14" t="s">
        <v>34</v>
      </c>
      <c r="D569" s="25" t="e">
        <f>ROUND(10+10*ABS(D568),1)</f>
        <v>#REF!</v>
      </c>
      <c r="E569" s="21" t="s">
        <v>29</v>
      </c>
      <c r="F569"/>
      <c r="G569"/>
    </row>
    <row r="570" spans="1:7">
      <c r="A570" s="13" t="s">
        <v>35</v>
      </c>
      <c r="B570" s="13"/>
      <c r="C570" s="13"/>
      <c r="D570" s="13" t="e">
        <f>LOG(D548/D552)</f>
        <v>#REF!</v>
      </c>
      <c r="E570" s="3"/>
      <c r="F570"/>
      <c r="G570"/>
    </row>
    <row r="571" spans="1:7">
      <c r="A571" s="13" t="s">
        <v>36</v>
      </c>
      <c r="B571" s="13"/>
      <c r="C571" s="13"/>
      <c r="D571" s="20" t="e">
        <f>ROUND(10+10*ABS(D570),1)</f>
        <v>#REF!</v>
      </c>
      <c r="E571" s="21" t="s">
        <v>29</v>
      </c>
      <c r="F571"/>
      <c r="G571"/>
    </row>
    <row r="572" spans="1:7">
      <c r="A572" s="14" t="s">
        <v>37</v>
      </c>
      <c r="D572" s="3" t="e">
        <f>LOG(D549/AVERAGE(D545,D553))</f>
        <v>#REF!</v>
      </c>
      <c r="E572" s="3"/>
      <c r="F572"/>
      <c r="G572"/>
    </row>
    <row r="573" spans="1:7">
      <c r="A573" s="14" t="s">
        <v>38</v>
      </c>
      <c r="D573" s="29" t="e">
        <f>ROUND(10+20*D572,1)</f>
        <v>#REF!</v>
      </c>
      <c r="E573" s="27" t="s">
        <v>30</v>
      </c>
      <c r="F573"/>
      <c r="G573"/>
    </row>
    <row r="574" spans="1:7">
      <c r="A574" s="13" t="s">
        <v>39</v>
      </c>
      <c r="B574" s="13"/>
      <c r="C574" s="13"/>
      <c r="D574" s="13" t="e">
        <f>LOG(D545/D549)</f>
        <v>#REF!</v>
      </c>
      <c r="F574"/>
      <c r="G574"/>
    </row>
    <row r="575" spans="1:7">
      <c r="A575" s="13" t="s">
        <v>40</v>
      </c>
      <c r="B575" s="13"/>
      <c r="C575" s="13"/>
      <c r="D575" s="20" t="e">
        <f>ROUND(10+10*ABS(D574),1)</f>
        <v>#REF!</v>
      </c>
      <c r="E575" s="21" t="s">
        <v>29</v>
      </c>
      <c r="F575"/>
      <c r="G575"/>
    </row>
    <row r="576" spans="1:7">
      <c r="A576" s="14" t="s">
        <v>41</v>
      </c>
      <c r="D576" s="3" t="e">
        <f>LOG(D549/D553)</f>
        <v>#REF!</v>
      </c>
      <c r="E576" s="3"/>
      <c r="F576"/>
      <c r="G576"/>
    </row>
    <row r="577" spans="1:7">
      <c r="A577" s="14" t="s">
        <v>42</v>
      </c>
      <c r="D577" s="25" t="e">
        <f>ROUND(10+10*ABS(D576),1)</f>
        <v>#REF!</v>
      </c>
      <c r="E577" s="21" t="s">
        <v>29</v>
      </c>
      <c r="F577"/>
      <c r="G577"/>
    </row>
    <row r="580" spans="1:7">
      <c r="A580" s="12" t="s">
        <v>70</v>
      </c>
      <c r="B580" s="12"/>
      <c r="C580" s="12"/>
      <c r="D580" s="3"/>
      <c r="E580" s="3"/>
      <c r="F580"/>
      <c r="G580"/>
    </row>
    <row r="581" spans="1:7">
      <c r="A581" s="17" t="s">
        <v>10</v>
      </c>
      <c r="B581" s="17"/>
      <c r="C581" s="17"/>
      <c r="D581" s="17">
        <v>16</v>
      </c>
      <c r="E581" s="3"/>
      <c r="F581"/>
      <c r="G581"/>
    </row>
    <row r="582" spans="1:7">
      <c r="A582" s="18" t="s">
        <v>52</v>
      </c>
      <c r="B582" s="18"/>
      <c r="C582" s="18"/>
      <c r="D582" s="18">
        <f t="shared" ref="D582:D590" si="14">D545</f>
        <v>484</v>
      </c>
      <c r="E582" s="3"/>
      <c r="F582"/>
      <c r="G582"/>
    </row>
    <row r="583" spans="1:7">
      <c r="A583" s="19" t="s">
        <v>54</v>
      </c>
      <c r="B583" s="19"/>
      <c r="C583" s="19"/>
      <c r="D583" s="19">
        <f t="shared" si="14"/>
        <v>219</v>
      </c>
      <c r="E583" s="3"/>
      <c r="F583"/>
      <c r="G583"/>
    </row>
    <row r="584" spans="1:7">
      <c r="A584" s="19" t="s">
        <v>55</v>
      </c>
      <c r="B584" s="19"/>
      <c r="C584" s="19"/>
      <c r="D584" s="19" t="e">
        <f t="shared" si="14"/>
        <v>#REF!</v>
      </c>
      <c r="E584" s="3"/>
      <c r="F584"/>
      <c r="G584"/>
    </row>
    <row r="585" spans="1:7">
      <c r="A585" s="19" t="s">
        <v>56</v>
      </c>
      <c r="B585" s="19"/>
      <c r="C585" s="19"/>
      <c r="D585" s="19" t="e">
        <f t="shared" si="14"/>
        <v>#REF!</v>
      </c>
      <c r="E585" s="3"/>
      <c r="F585"/>
      <c r="G585"/>
    </row>
    <row r="586" spans="1:7">
      <c r="A586" s="19" t="s">
        <v>57</v>
      </c>
      <c r="B586" s="19"/>
      <c r="C586" s="19"/>
      <c r="D586" s="19" t="e">
        <f t="shared" si="14"/>
        <v>#REF!</v>
      </c>
      <c r="E586" s="3"/>
      <c r="F586"/>
      <c r="G586"/>
    </row>
    <row r="587" spans="1:7">
      <c r="A587" s="18" t="s">
        <v>58</v>
      </c>
      <c r="B587" s="18"/>
      <c r="C587" s="18"/>
      <c r="D587" s="18">
        <f t="shared" si="14"/>
        <v>360</v>
      </c>
      <c r="E587" s="3"/>
      <c r="F587"/>
      <c r="G587"/>
    </row>
    <row r="588" spans="1:7">
      <c r="A588" s="18" t="s">
        <v>59</v>
      </c>
      <c r="B588" s="18"/>
      <c r="C588" s="18"/>
      <c r="D588" s="18" t="e">
        <f t="shared" si="14"/>
        <v>#REF!</v>
      </c>
      <c r="E588" s="3"/>
      <c r="F588"/>
      <c r="G588"/>
    </row>
    <row r="589" spans="1:7">
      <c r="A589" s="18" t="s">
        <v>60</v>
      </c>
      <c r="B589" s="18"/>
      <c r="C589" s="18"/>
      <c r="D589" s="18" t="e">
        <f t="shared" si="14"/>
        <v>#REF!</v>
      </c>
      <c r="E589" s="3"/>
      <c r="F589"/>
      <c r="G589"/>
    </row>
    <row r="590" spans="1:7">
      <c r="A590" s="18" t="s">
        <v>61</v>
      </c>
      <c r="B590" s="18"/>
      <c r="C590" s="18"/>
      <c r="D590" s="18" t="e">
        <f t="shared" si="14"/>
        <v>#REF!</v>
      </c>
      <c r="E590" s="3"/>
      <c r="F590"/>
      <c r="G590"/>
    </row>
    <row r="591" spans="1:7">
      <c r="A591" s="13" t="s">
        <v>8</v>
      </c>
      <c r="B591" s="13"/>
      <c r="C591" s="13"/>
      <c r="D591" s="13">
        <f>IF(LOG(D583/AVERAGE(D582,D587))&lt;LOG(3),LOG(3),(LOG(D583/AVERAGE(D582,D587))))</f>
        <v>0.47712125471966244</v>
      </c>
      <c r="E591" s="3"/>
      <c r="F591"/>
      <c r="G591"/>
    </row>
    <row r="592" spans="1:7">
      <c r="A592" s="13" t="s">
        <v>9</v>
      </c>
      <c r="B592" s="13"/>
      <c r="C592" s="13"/>
      <c r="D592" s="22">
        <f>ROUND(3-14.1*D591+5.7*D591^2,1)</f>
        <v>-2.4</v>
      </c>
      <c r="E592" s="23" t="s">
        <v>62</v>
      </c>
      <c r="F592"/>
      <c r="G592"/>
    </row>
    <row r="593" spans="1:7">
      <c r="A593" s="3" t="s">
        <v>11</v>
      </c>
      <c r="B593" s="3"/>
      <c r="C593" s="3"/>
      <c r="D593" s="14">
        <f>LOG(D582/D583)</f>
        <v>0.34440124680429413</v>
      </c>
      <c r="E593" s="3"/>
      <c r="F593"/>
      <c r="G593"/>
    </row>
    <row r="594" spans="1:7">
      <c r="A594" s="3" t="s">
        <v>3</v>
      </c>
      <c r="B594" s="3"/>
      <c r="C594" s="3"/>
      <c r="D594" s="25">
        <f>ROUND(10+10*ABS(D593),1)</f>
        <v>13.4</v>
      </c>
      <c r="E594" s="21" t="s">
        <v>29</v>
      </c>
      <c r="F594"/>
      <c r="G594"/>
    </row>
    <row r="595" spans="1:7">
      <c r="A595" s="13" t="s">
        <v>20</v>
      </c>
      <c r="B595" s="13"/>
      <c r="C595" s="13"/>
      <c r="D595" s="13">
        <f>LOG(D583/D587)</f>
        <v>-0.21585838592716897</v>
      </c>
      <c r="E595" s="3"/>
      <c r="F595"/>
      <c r="G595"/>
    </row>
    <row r="596" spans="1:7">
      <c r="A596" s="13" t="s">
        <v>4</v>
      </c>
      <c r="B596" s="13"/>
      <c r="C596" s="13"/>
      <c r="D596" s="20">
        <f>ROUND(10+10*ABS(D595),1)</f>
        <v>12.2</v>
      </c>
      <c r="E596" s="21" t="s">
        <v>29</v>
      </c>
      <c r="F596"/>
      <c r="G596"/>
    </row>
    <row r="597" spans="1:7">
      <c r="A597" s="3" t="s">
        <v>25</v>
      </c>
      <c r="B597" s="3"/>
      <c r="C597" s="3"/>
      <c r="D597" s="3" t="e">
        <f>IF(LOG(D584/AVERAGE(D582,D588))&lt;LOG(3),LOG(3),LOG(D584/AVERAGE(D582,D588)))</f>
        <v>#REF!</v>
      </c>
      <c r="E597" s="3"/>
      <c r="F597"/>
      <c r="G597"/>
    </row>
    <row r="598" spans="1:7">
      <c r="A598" s="3" t="s">
        <v>22</v>
      </c>
      <c r="B598" s="3"/>
      <c r="C598" s="3"/>
      <c r="D598" s="24" t="e">
        <f>ROUND(3-14.1*D597+5.7*D597^2,1)</f>
        <v>#REF!</v>
      </c>
      <c r="E598" s="23" t="s">
        <v>62</v>
      </c>
      <c r="F598"/>
      <c r="G598"/>
    </row>
    <row r="599" spans="1:7">
      <c r="A599" s="13" t="s">
        <v>21</v>
      </c>
      <c r="B599" s="13"/>
      <c r="C599" s="13"/>
      <c r="D599" s="13" t="e">
        <f>LOG(D582/D584)</f>
        <v>#REF!</v>
      </c>
      <c r="E599" s="3"/>
      <c r="F599"/>
      <c r="G599"/>
    </row>
    <row r="600" spans="1:7">
      <c r="A600" s="13" t="s">
        <v>26</v>
      </c>
      <c r="B600" s="13"/>
      <c r="C600" s="13"/>
      <c r="D600" s="20" t="e">
        <f>ROUND(10+10*ABS(D599),1)</f>
        <v>#REF!</v>
      </c>
      <c r="E600" s="21" t="s">
        <v>29</v>
      </c>
      <c r="F600"/>
      <c r="G600"/>
    </row>
    <row r="601" spans="1:7">
      <c r="A601" s="14" t="s">
        <v>27</v>
      </c>
      <c r="D601" s="3" t="e">
        <f>LOG(D584/D588)</f>
        <v>#REF!</v>
      </c>
      <c r="E601" s="3"/>
      <c r="F601"/>
      <c r="G601"/>
    </row>
    <row r="602" spans="1:7">
      <c r="A602" s="14" t="s">
        <v>28</v>
      </c>
      <c r="D602" s="25" t="e">
        <f>ROUND(10+10*ABS(D601),1)</f>
        <v>#REF!</v>
      </c>
      <c r="E602" s="21" t="s">
        <v>29</v>
      </c>
      <c r="F602"/>
      <c r="G602"/>
    </row>
    <row r="603" spans="1:7">
      <c r="A603" s="13" t="s">
        <v>31</v>
      </c>
      <c r="B603" s="13"/>
      <c r="C603" s="13"/>
      <c r="D603" s="13" t="e">
        <f>IF(LOG(D585/AVERAGE(D582,D589))&lt;LOG(3),LOG(3),LOG(D585/AVERAGE(D582,D589)))</f>
        <v>#REF!</v>
      </c>
      <c r="E603" s="3"/>
      <c r="F603"/>
      <c r="G603"/>
    </row>
    <row r="604" spans="1:7">
      <c r="A604" s="13" t="s">
        <v>32</v>
      </c>
      <c r="B604" s="13"/>
      <c r="C604" s="13"/>
      <c r="D604" s="22" t="e">
        <f>ROUND(3-14.1*D603+5.7*D603^2,1)</f>
        <v>#REF!</v>
      </c>
      <c r="E604" s="23" t="s">
        <v>62</v>
      </c>
      <c r="F604"/>
      <c r="G604"/>
    </row>
    <row r="605" spans="1:7">
      <c r="A605" s="14" t="s">
        <v>33</v>
      </c>
      <c r="D605" s="3" t="e">
        <f>LOG(D582/D585)</f>
        <v>#REF!</v>
      </c>
      <c r="F605"/>
      <c r="G605"/>
    </row>
    <row r="606" spans="1:7">
      <c r="A606" s="14" t="s">
        <v>34</v>
      </c>
      <c r="D606" s="25" t="e">
        <f>ROUND(10+10*ABS(D605),1)</f>
        <v>#REF!</v>
      </c>
      <c r="E606" s="21" t="s">
        <v>29</v>
      </c>
      <c r="F606"/>
      <c r="G606"/>
    </row>
    <row r="607" spans="1:7">
      <c r="A607" s="13" t="s">
        <v>35</v>
      </c>
      <c r="B607" s="13"/>
      <c r="C607" s="13"/>
      <c r="D607" s="13" t="e">
        <f>LOG(D585/D589)</f>
        <v>#REF!</v>
      </c>
      <c r="E607" s="3"/>
      <c r="F607"/>
      <c r="G607"/>
    </row>
    <row r="608" spans="1:7">
      <c r="A608" s="13" t="s">
        <v>36</v>
      </c>
      <c r="B608" s="13"/>
      <c r="C608" s="13"/>
      <c r="D608" s="20" t="e">
        <f>ROUND(10+10*ABS(D607),1)</f>
        <v>#REF!</v>
      </c>
      <c r="E608" s="21" t="s">
        <v>29</v>
      </c>
      <c r="F608"/>
      <c r="G608"/>
    </row>
    <row r="609" spans="1:7">
      <c r="A609" s="14" t="s">
        <v>37</v>
      </c>
      <c r="D609" s="3" t="e">
        <f>IF(LOG(D586/AVERAGE(D582,D590))&lt;LOG(3),LOG(3),LOG(D586/AVERAGE(D582,D590)))</f>
        <v>#REF!</v>
      </c>
      <c r="E609" s="3"/>
      <c r="F609"/>
      <c r="G609"/>
    </row>
    <row r="610" spans="1:7">
      <c r="A610" s="14" t="s">
        <v>38</v>
      </c>
      <c r="D610" s="24" t="e">
        <f>ROUND(3-14.1*D609+5.7*D609^2,1)</f>
        <v>#REF!</v>
      </c>
      <c r="E610" s="23" t="s">
        <v>62</v>
      </c>
      <c r="F610"/>
      <c r="G610"/>
    </row>
    <row r="611" spans="1:7">
      <c r="A611" s="13" t="s">
        <v>39</v>
      </c>
      <c r="B611" s="13"/>
      <c r="C611" s="13"/>
      <c r="D611" s="13" t="e">
        <f>LOG(D582/D586)</f>
        <v>#REF!</v>
      </c>
      <c r="F611"/>
      <c r="G611"/>
    </row>
    <row r="612" spans="1:7">
      <c r="A612" s="13" t="s">
        <v>40</v>
      </c>
      <c r="B612" s="13"/>
      <c r="C612" s="13"/>
      <c r="D612" s="20" t="e">
        <f>ROUND(10+10*ABS(D611),1)</f>
        <v>#REF!</v>
      </c>
      <c r="E612" s="21" t="s">
        <v>29</v>
      </c>
      <c r="F612"/>
      <c r="G612"/>
    </row>
    <row r="613" spans="1:7">
      <c r="A613" s="14" t="s">
        <v>41</v>
      </c>
      <c r="D613" s="3" t="e">
        <f>LOG(D586/D590)</f>
        <v>#REF!</v>
      </c>
      <c r="E613" s="3"/>
      <c r="F613"/>
      <c r="G613"/>
    </row>
    <row r="614" spans="1:7">
      <c r="A614" s="14" t="s">
        <v>42</v>
      </c>
      <c r="D614" s="25" t="e">
        <f>ROUND(10+10*ABS(D613),1)</f>
        <v>#REF!</v>
      </c>
      <c r="E614" s="21" t="s">
        <v>29</v>
      </c>
      <c r="F614"/>
      <c r="G61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0742-0A89-40F7-BB93-D8BB69A3E1BD}">
  <dimension ref="A1:P614"/>
  <sheetViews>
    <sheetView workbookViewId="0">
      <selection activeCell="D21" sqref="D21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 s="3">
        <v>1</v>
      </c>
      <c r="I1">
        <v>2</v>
      </c>
      <c r="K1">
        <v>3</v>
      </c>
      <c r="M1">
        <v>4</v>
      </c>
      <c r="O1">
        <v>5</v>
      </c>
    </row>
    <row r="2" spans="1:16">
      <c r="A2" s="2" t="s">
        <v>2</v>
      </c>
      <c r="B2" s="2"/>
      <c r="C2" s="2"/>
      <c r="D2" s="4">
        <f>'Baixo-Cima'!D2</f>
        <v>60</v>
      </c>
      <c r="E2" s="2"/>
      <c r="F2"/>
    </row>
    <row r="3" spans="1:16">
      <c r="A3" s="1" t="s">
        <v>74</v>
      </c>
      <c r="B3" s="1"/>
      <c r="C3" s="1"/>
      <c r="D3" s="5">
        <v>20</v>
      </c>
      <c r="E3" s="8"/>
      <c r="F3"/>
      <c r="G3"/>
    </row>
    <row r="4" spans="1:16">
      <c r="A4" s="5" t="s">
        <v>78</v>
      </c>
      <c r="B4" s="5"/>
      <c r="C4" s="5"/>
      <c r="D4" s="11">
        <f ca="1">'Baixo-Cima'!D30-'Baixo-Cima'!D31</f>
        <v>64</v>
      </c>
      <c r="E4" s="8"/>
      <c r="F4"/>
      <c r="G4"/>
    </row>
    <row r="5" spans="1:16">
      <c r="A5" s="5" t="s">
        <v>82</v>
      </c>
      <c r="B5" s="5"/>
      <c r="C5" s="5"/>
      <c r="D5" s="11">
        <f>'Baixo-Cima'!D10</f>
        <v>45.8</v>
      </c>
      <c r="E5" s="8"/>
      <c r="F5"/>
      <c r="G5"/>
    </row>
    <row r="6" spans="1:16">
      <c r="A6" s="10" t="s">
        <v>81</v>
      </c>
      <c r="B6" s="10"/>
      <c r="C6" s="10"/>
      <c r="D6" s="11">
        <f>'Baixo-Cima'!D11</f>
        <v>219</v>
      </c>
      <c r="E6" s="8"/>
      <c r="F6"/>
      <c r="G6"/>
    </row>
    <row r="7" spans="1:16">
      <c r="A7" s="2" t="s">
        <v>79</v>
      </c>
      <c r="B7" s="2"/>
      <c r="C7" s="2"/>
      <c r="D7" s="11">
        <f>'Lado-LadoAuxiliarBaixoCima1'!D7</f>
        <v>58.7</v>
      </c>
      <c r="E7" s="9"/>
      <c r="F7"/>
      <c r="G7"/>
    </row>
    <row r="8" spans="1:16">
      <c r="A8" s="9" t="s">
        <v>53</v>
      </c>
      <c r="B8" s="9"/>
      <c r="C8" s="9"/>
      <c r="D8" s="11">
        <f>'Lado-LadoAuxiliarBaixoCima1'!D8</f>
        <v>484</v>
      </c>
      <c r="E8" s="9"/>
      <c r="F8"/>
      <c r="G8">
        <v>6</v>
      </c>
      <c r="J8">
        <v>7</v>
      </c>
      <c r="L8">
        <v>8</v>
      </c>
      <c r="N8">
        <v>9</v>
      </c>
      <c r="P8">
        <v>10</v>
      </c>
    </row>
    <row r="9" spans="1:16">
      <c r="A9" s="5" t="s">
        <v>12</v>
      </c>
      <c r="B9" s="5"/>
      <c r="C9" s="5"/>
      <c r="D9" s="10">
        <v>53.9</v>
      </c>
      <c r="E9" s="10"/>
      <c r="F9"/>
      <c r="G9"/>
    </row>
    <row r="10" spans="1:16">
      <c r="A10" s="10" t="s">
        <v>13</v>
      </c>
      <c r="B10" s="10"/>
      <c r="C10" s="10"/>
      <c r="D10" s="10">
        <v>360</v>
      </c>
      <c r="E10" s="10"/>
      <c r="F10"/>
      <c r="G10"/>
    </row>
    <row r="11" spans="1:16">
      <c r="A11" s="9" t="s">
        <v>85</v>
      </c>
      <c r="B11" s="9"/>
      <c r="C11" s="9"/>
      <c r="D11" s="9">
        <v>4</v>
      </c>
      <c r="E11" s="9"/>
      <c r="F11"/>
      <c r="G11"/>
    </row>
    <row r="12" spans="1:16">
      <c r="A12" s="8" t="s">
        <v>51</v>
      </c>
      <c r="B12" s="8"/>
      <c r="C12" s="8"/>
      <c r="D12" s="8">
        <v>1</v>
      </c>
      <c r="E12" s="8"/>
      <c r="F12"/>
      <c r="G12"/>
    </row>
    <row r="13" spans="1:16">
      <c r="A13" s="8" t="s">
        <v>5</v>
      </c>
      <c r="B13" s="11">
        <f>D12</f>
        <v>1</v>
      </c>
      <c r="C13" s="11">
        <v>2</v>
      </c>
      <c r="D13" s="11">
        <f ca="1">OFFSET($D$37,37*(B13-1)+C13,0)</f>
        <v>9.4</v>
      </c>
      <c r="E13" s="8"/>
      <c r="F13"/>
      <c r="G13"/>
    </row>
    <row r="14" spans="1:16">
      <c r="A14" s="8" t="s">
        <v>6</v>
      </c>
      <c r="B14" s="11">
        <f>B13</f>
        <v>1</v>
      </c>
      <c r="C14" s="11">
        <v>4</v>
      </c>
      <c r="D14" s="11">
        <f ca="1">OFFSET($D$37,37*(B14-1)+C14,0)</f>
        <v>12.8</v>
      </c>
      <c r="E14" s="8"/>
      <c r="F14"/>
      <c r="G14"/>
    </row>
    <row r="15" spans="1:16">
      <c r="A15" s="9" t="s">
        <v>83</v>
      </c>
      <c r="B15" s="9"/>
      <c r="C15" s="9"/>
      <c r="D15" s="11">
        <f ca="1">ROUND((D4+(D5-D7)/2)-D13-10*LOG(D3/D11),1)</f>
        <v>41.2</v>
      </c>
      <c r="E15" s="9"/>
      <c r="F15"/>
      <c r="G15">
        <v>11</v>
      </c>
      <c r="J15">
        <v>12</v>
      </c>
      <c r="M15">
        <v>13</v>
      </c>
      <c r="O15">
        <v>14</v>
      </c>
    </row>
    <row r="16" spans="1:16">
      <c r="A16" s="10" t="s">
        <v>84</v>
      </c>
      <c r="B16" s="10"/>
      <c r="C16" s="10"/>
      <c r="D16" s="11">
        <f ca="1">ROUND((D4+(D5-D9)/2)-D14-10*LOG(D3/D11),1)</f>
        <v>40.200000000000003</v>
      </c>
      <c r="E16" s="10"/>
      <c r="F16"/>
      <c r="G16"/>
    </row>
    <row r="17" spans="1:9">
      <c r="A17" s="9" t="s">
        <v>49</v>
      </c>
      <c r="B17" s="9"/>
      <c r="C17" s="9"/>
      <c r="D17" s="11">
        <f>'Lado-LadoAuxiliarBaixoCima1'!D17</f>
        <v>0.5</v>
      </c>
      <c r="E17" s="9"/>
      <c r="F17"/>
      <c r="G17"/>
    </row>
    <row r="18" spans="1:9">
      <c r="A18" s="10" t="s">
        <v>77</v>
      </c>
      <c r="B18" s="10"/>
      <c r="C18" s="10"/>
      <c r="D18" s="4">
        <f>IF(D17=0.5,10,0.16*D2/D17)</f>
        <v>10</v>
      </c>
      <c r="E18" s="10"/>
      <c r="F18"/>
      <c r="G18"/>
    </row>
    <row r="19" spans="1:9">
      <c r="A19" s="10" t="s">
        <v>99</v>
      </c>
      <c r="B19" s="10"/>
      <c r="C19" s="10"/>
      <c r="D19" s="11">
        <f ca="1">ROUND(10*LOG(10^((D15)/10)+10^((D16)/10)),1)</f>
        <v>43.7</v>
      </c>
      <c r="E19" s="10"/>
      <c r="F19"/>
      <c r="G19"/>
    </row>
    <row r="20" spans="1:9">
      <c r="A20" s="9" t="s">
        <v>66</v>
      </c>
      <c r="B20" s="9"/>
      <c r="C20" s="9"/>
      <c r="D20" s="11">
        <f ca="1">D4-D19</f>
        <v>20.299999999999997</v>
      </c>
      <c r="E20" s="9"/>
      <c r="F20"/>
    </row>
    <row r="21" spans="1:9">
      <c r="A21" s="10" t="s">
        <v>76</v>
      </c>
      <c r="B21" s="10"/>
      <c r="C21" s="10"/>
      <c r="D21" s="16">
        <f ca="1">ROUND(D19-10*LOG(0.16*D2/(D17*D18)),0)</f>
        <v>41</v>
      </c>
      <c r="E21" s="10"/>
      <c r="F21"/>
      <c r="G21">
        <v>15</v>
      </c>
      <c r="I21">
        <v>16</v>
      </c>
    </row>
    <row r="22" spans="1:9">
      <c r="A22" s="15"/>
      <c r="B22" s="15"/>
      <c r="C22" s="15"/>
      <c r="D22" s="15"/>
      <c r="E22" s="15"/>
      <c r="F22"/>
      <c r="G22"/>
    </row>
    <row r="23" spans="1:9">
      <c r="A23" s="15"/>
      <c r="B23" s="15"/>
      <c r="C23" s="15"/>
      <c r="D23" s="15"/>
      <c r="E23" s="15"/>
      <c r="F23"/>
      <c r="G23"/>
    </row>
    <row r="24" spans="1:9">
      <c r="A24" s="3"/>
      <c r="B24" s="3"/>
      <c r="C24" s="3"/>
      <c r="D24" s="3"/>
      <c r="E24" s="3"/>
      <c r="F24"/>
      <c r="G24"/>
    </row>
    <row r="25" spans="1:9">
      <c r="A25" s="12" t="s">
        <v>7</v>
      </c>
      <c r="B25" s="12"/>
      <c r="C25" s="12"/>
      <c r="D25" s="3"/>
      <c r="E25" s="3"/>
      <c r="F25"/>
      <c r="G25"/>
    </row>
    <row r="26" spans="1:9">
      <c r="A26" s="17" t="s">
        <v>10</v>
      </c>
      <c r="B26" s="17"/>
      <c r="C26" s="17"/>
      <c r="D26" s="17">
        <v>1</v>
      </c>
      <c r="E26" s="3"/>
      <c r="F26"/>
    </row>
    <row r="27" spans="1:9">
      <c r="A27" s="18" t="s">
        <v>52</v>
      </c>
      <c r="B27" s="18"/>
      <c r="C27" s="18"/>
      <c r="D27" s="18">
        <f>D8</f>
        <v>484</v>
      </c>
      <c r="E27" s="3"/>
      <c r="F27"/>
      <c r="G27"/>
    </row>
    <row r="28" spans="1:9">
      <c r="A28" s="19" t="s">
        <v>54</v>
      </c>
      <c r="B28" s="19"/>
      <c r="C28" s="19"/>
      <c r="D28" s="19">
        <f>D6</f>
        <v>219</v>
      </c>
      <c r="E28" s="3"/>
      <c r="F28"/>
      <c r="G28"/>
    </row>
    <row r="29" spans="1:9">
      <c r="A29" s="19" t="s">
        <v>55</v>
      </c>
      <c r="B29" s="19"/>
      <c r="C29" s="19"/>
      <c r="D29" s="19" t="e">
        <f>#REF!</f>
        <v>#REF!</v>
      </c>
      <c r="E29" s="3"/>
      <c r="F29"/>
      <c r="G29"/>
    </row>
    <row r="30" spans="1:9">
      <c r="A30" s="19" t="s">
        <v>56</v>
      </c>
      <c r="B30" s="19"/>
      <c r="C30" s="19"/>
      <c r="D30" s="19" t="e">
        <f>#REF!</f>
        <v>#REF!</v>
      </c>
      <c r="E30" s="3"/>
      <c r="F30"/>
      <c r="G30"/>
    </row>
    <row r="31" spans="1:9">
      <c r="A31" s="19" t="s">
        <v>57</v>
      </c>
      <c r="B31" s="19"/>
      <c r="C31" s="19"/>
      <c r="D31" s="19" t="e">
        <f>#REF!</f>
        <v>#REF!</v>
      </c>
      <c r="E31" s="3"/>
      <c r="F31"/>
      <c r="G31"/>
    </row>
    <row r="32" spans="1:9">
      <c r="A32" s="18" t="s">
        <v>58</v>
      </c>
      <c r="B32" s="18"/>
      <c r="C32" s="18"/>
      <c r="D32" s="18">
        <f>D10</f>
        <v>360</v>
      </c>
      <c r="E32" s="3"/>
      <c r="F32"/>
      <c r="G32"/>
    </row>
    <row r="33" spans="1:7">
      <c r="A33" s="18" t="s">
        <v>59</v>
      </c>
      <c r="B33" s="18"/>
      <c r="C33" s="18"/>
      <c r="D33" s="18" t="e">
        <f>#REF!</f>
        <v>#REF!</v>
      </c>
      <c r="E33" s="3"/>
      <c r="F33"/>
      <c r="G33"/>
    </row>
    <row r="34" spans="1:7">
      <c r="A34" s="18" t="s">
        <v>60</v>
      </c>
      <c r="B34" s="18"/>
      <c r="C34" s="18"/>
      <c r="D34" s="18" t="e">
        <f>#REF!</f>
        <v>#REF!</v>
      </c>
      <c r="E34" s="3"/>
      <c r="F34"/>
      <c r="G34"/>
    </row>
    <row r="35" spans="1:7">
      <c r="A35" s="18" t="s">
        <v>61</v>
      </c>
      <c r="B35" s="18"/>
      <c r="C35" s="18"/>
      <c r="D35" s="18" t="e">
        <f>#REF!</f>
        <v>#REF!</v>
      </c>
      <c r="E35" s="3"/>
      <c r="F35"/>
      <c r="G35"/>
    </row>
    <row r="36" spans="1:7">
      <c r="A36" s="13" t="s">
        <v>8</v>
      </c>
      <c r="B36" s="13"/>
      <c r="C36" s="13"/>
      <c r="D36" s="13">
        <f>LOG(D27/D32)</f>
        <v>0.12854286087712524</v>
      </c>
      <c r="E36" s="3"/>
      <c r="F36"/>
      <c r="G36"/>
    </row>
    <row r="37" spans="1:7">
      <c r="A37" s="13" t="s">
        <v>9</v>
      </c>
      <c r="B37" s="13"/>
      <c r="C37" s="13"/>
      <c r="D37" s="20">
        <f>ROUND(8.7+5.7*D36^2,1)</f>
        <v>8.8000000000000007</v>
      </c>
      <c r="E37" s="21" t="s">
        <v>29</v>
      </c>
      <c r="F37"/>
      <c r="G37"/>
    </row>
    <row r="38" spans="1:7">
      <c r="A38" s="3" t="s">
        <v>11</v>
      </c>
      <c r="B38" s="3"/>
      <c r="C38" s="3"/>
      <c r="D38" s="3">
        <f>LOG(D27/D28)</f>
        <v>0.34440124680429413</v>
      </c>
      <c r="E38" s="3"/>
      <c r="F38"/>
      <c r="G38"/>
    </row>
    <row r="39" spans="1:7">
      <c r="A39" s="3" t="s">
        <v>3</v>
      </c>
      <c r="B39" s="3"/>
      <c r="C39" s="3"/>
      <c r="D39" s="21">
        <f>ROUND(8.7+5.7*D38^2,1)</f>
        <v>9.4</v>
      </c>
      <c r="E39" s="21" t="s">
        <v>29</v>
      </c>
      <c r="F39"/>
      <c r="G39"/>
    </row>
    <row r="40" spans="1:7">
      <c r="A40" s="13" t="s">
        <v>20</v>
      </c>
      <c r="B40" s="13"/>
      <c r="C40" s="13"/>
      <c r="D40" s="13">
        <f>LOG(D27/(AVERAGE(D28,D32)))</f>
        <v>0.22319679358095748</v>
      </c>
      <c r="E40" s="3"/>
      <c r="F40"/>
      <c r="G40"/>
    </row>
    <row r="41" spans="1:7">
      <c r="A41" s="13" t="s">
        <v>4</v>
      </c>
      <c r="B41" s="13"/>
      <c r="C41" s="13"/>
      <c r="D41" s="22">
        <f>ROUND(8.7+17.1*D40+5.7*D40^2,1)</f>
        <v>12.8</v>
      </c>
      <c r="E41" s="23" t="s">
        <v>30</v>
      </c>
      <c r="F41"/>
      <c r="G41"/>
    </row>
    <row r="42" spans="1:7">
      <c r="A42" s="3" t="s">
        <v>25</v>
      </c>
      <c r="B42" s="3"/>
      <c r="C42" s="3"/>
      <c r="D42" s="3" t="e">
        <f>LOG(D27/D33)</f>
        <v>#REF!</v>
      </c>
      <c r="E42" s="3"/>
      <c r="F42"/>
      <c r="G42"/>
    </row>
    <row r="43" spans="1:7">
      <c r="A43" s="3" t="s">
        <v>22</v>
      </c>
      <c r="B43" s="3"/>
      <c r="C43" s="3"/>
      <c r="D43" s="21" t="e">
        <f>ROUND(8.7+5.7*D42^2,1)</f>
        <v>#REF!</v>
      </c>
      <c r="E43" s="21" t="s">
        <v>29</v>
      </c>
      <c r="F43"/>
      <c r="G43"/>
    </row>
    <row r="44" spans="1:7">
      <c r="A44" s="13" t="s">
        <v>21</v>
      </c>
      <c r="B44" s="13"/>
      <c r="C44" s="13"/>
      <c r="D44" s="13" t="e">
        <f>LOG(D27/D29)</f>
        <v>#REF!</v>
      </c>
      <c r="E44" s="3"/>
      <c r="F44"/>
      <c r="G44"/>
    </row>
    <row r="45" spans="1:7">
      <c r="A45" s="13" t="s">
        <v>26</v>
      </c>
      <c r="B45" s="13"/>
      <c r="C45" s="13"/>
      <c r="D45" s="20" t="e">
        <f>ROUND(8.7+5.7*D44^2,1)</f>
        <v>#REF!</v>
      </c>
      <c r="E45" s="21" t="s">
        <v>29</v>
      </c>
      <c r="F45"/>
      <c r="G45"/>
    </row>
    <row r="46" spans="1:7">
      <c r="A46" s="14" t="s">
        <v>27</v>
      </c>
      <c r="D46" s="14" t="e">
        <f>LOG(D27/(AVERAGE(D29,D33)))</f>
        <v>#REF!</v>
      </c>
      <c r="E46" s="3"/>
      <c r="F46"/>
      <c r="G46"/>
    </row>
    <row r="47" spans="1:7">
      <c r="A47" s="14" t="s">
        <v>28</v>
      </c>
      <c r="D47" s="24" t="e">
        <f>ROUND(8.7+17.1*D46+5.7*D46^2,1)</f>
        <v>#REF!</v>
      </c>
      <c r="E47" s="23" t="s">
        <v>30</v>
      </c>
      <c r="F47"/>
      <c r="G47"/>
    </row>
    <row r="48" spans="1:7">
      <c r="A48" s="13" t="s">
        <v>31</v>
      </c>
      <c r="B48" s="13"/>
      <c r="C48" s="13"/>
      <c r="D48" s="13" t="e">
        <f>LOG(D27/D34)</f>
        <v>#REF!</v>
      </c>
      <c r="E48" s="3"/>
      <c r="F48"/>
      <c r="G48"/>
    </row>
    <row r="49" spans="1:7">
      <c r="A49" s="13" t="s">
        <v>32</v>
      </c>
      <c r="B49" s="13"/>
      <c r="C49" s="13"/>
      <c r="D49" s="20" t="e">
        <f>ROUND(8.7+5.7*D48^2,1)</f>
        <v>#REF!</v>
      </c>
      <c r="E49" s="21" t="s">
        <v>29</v>
      </c>
      <c r="F49"/>
      <c r="G49"/>
    </row>
    <row r="50" spans="1:7">
      <c r="A50" s="14" t="s">
        <v>33</v>
      </c>
      <c r="D50" s="14" t="e">
        <f>LOG(D27/D30)</f>
        <v>#REF!</v>
      </c>
      <c r="F50"/>
      <c r="G50"/>
    </row>
    <row r="51" spans="1:7">
      <c r="A51" s="14" t="s">
        <v>34</v>
      </c>
      <c r="D51" s="21" t="e">
        <f>ROUND(8.7+5.7*D50^2,1)</f>
        <v>#REF!</v>
      </c>
      <c r="E51" s="25" t="s">
        <v>29</v>
      </c>
      <c r="F51"/>
      <c r="G51"/>
    </row>
    <row r="52" spans="1:7">
      <c r="A52" s="13" t="s">
        <v>35</v>
      </c>
      <c r="B52" s="13"/>
      <c r="C52" s="13"/>
      <c r="D52" s="13" t="e">
        <f>LOG(D27/(AVERAGE(D30,D34)))</f>
        <v>#REF!</v>
      </c>
      <c r="E52" s="3"/>
      <c r="F52"/>
      <c r="G52"/>
    </row>
    <row r="53" spans="1:7">
      <c r="A53" s="13" t="s">
        <v>36</v>
      </c>
      <c r="B53" s="13"/>
      <c r="C53" s="13"/>
      <c r="D53" s="22" t="e">
        <f>ROUND(8.7+17.1*D52+5.7*D52^2,1)</f>
        <v>#REF!</v>
      </c>
      <c r="E53" s="23" t="s">
        <v>30</v>
      </c>
      <c r="F53"/>
      <c r="G53"/>
    </row>
    <row r="54" spans="1:7">
      <c r="A54" s="14" t="s">
        <v>37</v>
      </c>
      <c r="D54" s="14" t="e">
        <f>LOG(D27/D35)</f>
        <v>#REF!</v>
      </c>
      <c r="E54" s="3"/>
      <c r="F54"/>
      <c r="G54"/>
    </row>
    <row r="55" spans="1:7">
      <c r="A55" s="14" t="s">
        <v>38</v>
      </c>
      <c r="D55" s="21" t="e">
        <f>ROUND(8.7+5.7*D54^2,1)</f>
        <v>#REF!</v>
      </c>
      <c r="E55" s="21" t="s">
        <v>29</v>
      </c>
      <c r="F55"/>
      <c r="G55"/>
    </row>
    <row r="56" spans="1:7">
      <c r="A56" s="13" t="s">
        <v>39</v>
      </c>
      <c r="B56" s="13"/>
      <c r="C56" s="13"/>
      <c r="D56" s="13" t="e">
        <f>LOG(D27/D31)</f>
        <v>#REF!</v>
      </c>
      <c r="F56"/>
      <c r="G56"/>
    </row>
    <row r="57" spans="1:7">
      <c r="A57" s="13" t="s">
        <v>40</v>
      </c>
      <c r="B57" s="13"/>
      <c r="C57" s="13"/>
      <c r="D57" s="20" t="e">
        <f>ROUND(8.7+5.7*D56^2,1)</f>
        <v>#REF!</v>
      </c>
      <c r="E57" s="25" t="s">
        <v>29</v>
      </c>
      <c r="F57"/>
      <c r="G57"/>
    </row>
    <row r="58" spans="1:7">
      <c r="A58" s="14" t="s">
        <v>41</v>
      </c>
      <c r="D58" s="14" t="e">
        <f>LOG(D27/(AVERAGE(D31,D35)))</f>
        <v>#REF!</v>
      </c>
      <c r="E58" s="3"/>
      <c r="F58"/>
      <c r="G58"/>
    </row>
    <row r="59" spans="1:7">
      <c r="A59" s="14" t="s">
        <v>42</v>
      </c>
      <c r="D59" s="24" t="e">
        <f>ROUND(8.7+17.1*D58+5.7*D58^2,1)</f>
        <v>#REF!</v>
      </c>
      <c r="E59" s="23" t="s">
        <v>30</v>
      </c>
      <c r="F59"/>
      <c r="G59"/>
    </row>
    <row r="60" spans="1:7">
      <c r="A60" s="3"/>
      <c r="B60" s="3"/>
      <c r="C60" s="3"/>
      <c r="D60" s="3"/>
      <c r="E60" s="3"/>
      <c r="F60"/>
      <c r="G60"/>
    </row>
    <row r="61" spans="1:7">
      <c r="A61" s="3"/>
      <c r="B61" s="3"/>
      <c r="C61" s="3"/>
      <c r="D61" s="3"/>
      <c r="E61" s="3"/>
      <c r="F61"/>
      <c r="G61"/>
    </row>
    <row r="62" spans="1:7">
      <c r="A62" s="12" t="s">
        <v>50</v>
      </c>
      <c r="B62" s="12"/>
      <c r="C62" s="12"/>
      <c r="D62" s="3"/>
      <c r="E62" s="3"/>
      <c r="F62"/>
      <c r="G62"/>
    </row>
    <row r="63" spans="1:7">
      <c r="A63" s="17" t="s">
        <v>10</v>
      </c>
      <c r="B63" s="17"/>
      <c r="C63" s="17"/>
      <c r="D63" s="17">
        <v>2</v>
      </c>
      <c r="E63" s="3"/>
      <c r="F63"/>
      <c r="G63"/>
    </row>
    <row r="64" spans="1:7">
      <c r="A64" s="18" t="s">
        <v>52</v>
      </c>
      <c r="B64" s="18"/>
      <c r="C64" s="18"/>
      <c r="D64" s="18">
        <f t="shared" ref="D64:D72" si="0">D27</f>
        <v>484</v>
      </c>
      <c r="E64" s="3"/>
      <c r="F64"/>
      <c r="G64"/>
    </row>
    <row r="65" spans="1:10">
      <c r="A65" s="19" t="s">
        <v>54</v>
      </c>
      <c r="B65" s="19"/>
      <c r="C65" s="19"/>
      <c r="D65" s="19">
        <f t="shared" si="0"/>
        <v>219</v>
      </c>
      <c r="E65" s="3"/>
      <c r="F65"/>
      <c r="G65"/>
    </row>
    <row r="66" spans="1:10">
      <c r="A66" s="19" t="s">
        <v>55</v>
      </c>
      <c r="B66" s="19"/>
      <c r="C66" s="19"/>
      <c r="D66" s="19" t="e">
        <f t="shared" si="0"/>
        <v>#REF!</v>
      </c>
      <c r="E66" s="3"/>
      <c r="F66"/>
      <c r="G66"/>
    </row>
    <row r="67" spans="1:10">
      <c r="A67" s="19" t="s">
        <v>56</v>
      </c>
      <c r="B67" s="19"/>
      <c r="C67" s="19"/>
      <c r="D67" s="19" t="e">
        <f t="shared" si="0"/>
        <v>#REF!</v>
      </c>
      <c r="E67" s="3"/>
      <c r="F67"/>
      <c r="G67"/>
    </row>
    <row r="68" spans="1:10">
      <c r="A68" s="19" t="s">
        <v>57</v>
      </c>
      <c r="B68" s="19"/>
      <c r="C68" s="19"/>
      <c r="D68" s="19" t="e">
        <f t="shared" si="0"/>
        <v>#REF!</v>
      </c>
      <c r="E68" s="3"/>
      <c r="F68"/>
      <c r="G68"/>
    </row>
    <row r="69" spans="1:10">
      <c r="A69" s="18" t="s">
        <v>58</v>
      </c>
      <c r="B69" s="18"/>
      <c r="C69" s="18"/>
      <c r="D69" s="18">
        <f t="shared" si="0"/>
        <v>360</v>
      </c>
      <c r="E69" s="3"/>
      <c r="F69"/>
      <c r="G69"/>
    </row>
    <row r="70" spans="1:10">
      <c r="A70" s="18" t="s">
        <v>59</v>
      </c>
      <c r="B70" s="18"/>
      <c r="C70" s="18"/>
      <c r="D70" s="18" t="e">
        <f t="shared" si="0"/>
        <v>#REF!</v>
      </c>
      <c r="E70" s="3"/>
      <c r="F70"/>
      <c r="G70"/>
    </row>
    <row r="71" spans="1:10">
      <c r="A71" s="18" t="s">
        <v>60</v>
      </c>
      <c r="B71" s="18"/>
      <c r="C71" s="18"/>
      <c r="D71" s="18" t="e">
        <f t="shared" si="0"/>
        <v>#REF!</v>
      </c>
      <c r="E71" s="3"/>
      <c r="F71"/>
      <c r="G71"/>
    </row>
    <row r="72" spans="1:10">
      <c r="A72" s="18" t="s">
        <v>61</v>
      </c>
      <c r="B72" s="18"/>
      <c r="C72" s="18"/>
      <c r="D72" s="18" t="e">
        <f t="shared" si="0"/>
        <v>#REF!</v>
      </c>
      <c r="E72" s="3"/>
      <c r="F72"/>
      <c r="G72"/>
      <c r="I72" s="26"/>
      <c r="J72" s="26"/>
    </row>
    <row r="73" spans="1:10">
      <c r="A73" s="13" t="s">
        <v>8</v>
      </c>
      <c r="B73" s="13"/>
      <c r="C73" s="13"/>
      <c r="D73" s="13">
        <f>LOG(D64/D69)</f>
        <v>0.12854286087712524</v>
      </c>
      <c r="E73" s="3"/>
      <c r="F73"/>
      <c r="G73"/>
      <c r="I73" s="26"/>
      <c r="J73" s="26"/>
    </row>
    <row r="74" spans="1:10">
      <c r="A74" s="13" t="s">
        <v>9</v>
      </c>
      <c r="B74" s="13"/>
      <c r="C74" s="13"/>
      <c r="D74" s="20">
        <f>ROUND(5.7+5.7*D73^2,1)</f>
        <v>5.8</v>
      </c>
      <c r="E74" s="21" t="s">
        <v>29</v>
      </c>
      <c r="F74"/>
      <c r="G74"/>
      <c r="I74" s="14"/>
      <c r="J74" s="14"/>
    </row>
    <row r="75" spans="1:10">
      <c r="A75" s="3" t="s">
        <v>11</v>
      </c>
      <c r="B75" s="3"/>
      <c r="C75" s="3"/>
      <c r="D75" s="3">
        <f>LOG(D64/D65)</f>
        <v>0.34440124680429413</v>
      </c>
      <c r="E75" s="3"/>
      <c r="F75"/>
      <c r="G75"/>
      <c r="I75" s="14"/>
      <c r="J75" s="14"/>
    </row>
    <row r="76" spans="1:10">
      <c r="A76" s="3" t="s">
        <v>3</v>
      </c>
      <c r="B76" s="3"/>
      <c r="C76" s="3"/>
      <c r="D76" s="25">
        <f>ROUND(5.7+5.7*D75^2,1)</f>
        <v>6.4</v>
      </c>
      <c r="E76" s="21" t="s">
        <v>29</v>
      </c>
      <c r="F76"/>
      <c r="G76"/>
    </row>
    <row r="77" spans="1:10">
      <c r="A77" s="13" t="s">
        <v>20</v>
      </c>
      <c r="B77" s="13"/>
      <c r="C77" s="13"/>
      <c r="D77" s="13">
        <f>LOG(D64/(AVERAGE(D65,D69)))</f>
        <v>0.22319679358095748</v>
      </c>
      <c r="E77" s="3"/>
      <c r="F77"/>
      <c r="G77"/>
    </row>
    <row r="78" spans="1:10">
      <c r="A78" s="13" t="s">
        <v>4</v>
      </c>
      <c r="B78" s="13"/>
      <c r="C78" s="13"/>
      <c r="D78" s="22">
        <f>ROUND(5.7+14.1*D77+5.7*D77^2,1)</f>
        <v>9.1</v>
      </c>
      <c r="E78" s="23" t="s">
        <v>30</v>
      </c>
      <c r="F78"/>
      <c r="G78"/>
    </row>
    <row r="79" spans="1:10">
      <c r="A79" s="3" t="s">
        <v>25</v>
      </c>
      <c r="B79" s="3"/>
      <c r="C79" s="3"/>
      <c r="D79" s="3" t="e">
        <f>LOG(D64/D70)</f>
        <v>#REF!</v>
      </c>
      <c r="E79" s="3"/>
      <c r="F79"/>
      <c r="G79"/>
    </row>
    <row r="80" spans="1:10">
      <c r="A80" s="3" t="s">
        <v>22</v>
      </c>
      <c r="B80" s="3"/>
      <c r="C80" s="3"/>
      <c r="D80" s="25" t="e">
        <f>ROUND(5.7+5.7*D79^2,1)</f>
        <v>#REF!</v>
      </c>
      <c r="E80" s="21" t="s">
        <v>29</v>
      </c>
      <c r="F80"/>
      <c r="G80"/>
    </row>
    <row r="81" spans="1:7">
      <c r="A81" s="13" t="s">
        <v>21</v>
      </c>
      <c r="B81" s="13"/>
      <c r="C81" s="13"/>
      <c r="D81" s="13" t="e">
        <f>LOG(D64/D66)</f>
        <v>#REF!</v>
      </c>
      <c r="E81" s="3"/>
      <c r="F81"/>
      <c r="G81"/>
    </row>
    <row r="82" spans="1:7">
      <c r="A82" s="13" t="s">
        <v>26</v>
      </c>
      <c r="B82" s="13"/>
      <c r="C82" s="13"/>
      <c r="D82" s="20" t="e">
        <f>5.7+5.7*D81^2</f>
        <v>#REF!</v>
      </c>
      <c r="E82" s="21" t="s">
        <v>29</v>
      </c>
      <c r="F82"/>
      <c r="G82"/>
    </row>
    <row r="83" spans="1:7">
      <c r="A83" s="14" t="s">
        <v>27</v>
      </c>
      <c r="D83" s="14" t="e">
        <f>LOG(D64/(AVERAGE(D66,D70)))</f>
        <v>#REF!</v>
      </c>
      <c r="E83" s="3"/>
      <c r="F83"/>
      <c r="G83"/>
    </row>
    <row r="84" spans="1:7">
      <c r="A84" s="14" t="s">
        <v>28</v>
      </c>
      <c r="D84" s="24" t="e">
        <f>ROUND(5.7+14.1*D83+5.7*D83^2,1)</f>
        <v>#REF!</v>
      </c>
      <c r="E84" s="23" t="s">
        <v>30</v>
      </c>
      <c r="F84"/>
      <c r="G84"/>
    </row>
    <row r="85" spans="1:7">
      <c r="A85" s="13" t="s">
        <v>31</v>
      </c>
      <c r="B85" s="13"/>
      <c r="C85" s="13"/>
      <c r="D85" s="13" t="e">
        <f>LOG(D64/D71)</f>
        <v>#REF!</v>
      </c>
      <c r="E85" s="3"/>
      <c r="F85"/>
      <c r="G85"/>
    </row>
    <row r="86" spans="1:7">
      <c r="A86" s="13" t="s">
        <v>32</v>
      </c>
      <c r="B86" s="13"/>
      <c r="C86" s="13"/>
      <c r="D86" s="20" t="e">
        <f>ROUND(5.7+5.7*D85^2,1)</f>
        <v>#REF!</v>
      </c>
      <c r="E86" s="21" t="s">
        <v>29</v>
      </c>
      <c r="F86"/>
      <c r="G86"/>
    </row>
    <row r="87" spans="1:7">
      <c r="A87" s="14" t="s">
        <v>33</v>
      </c>
      <c r="D87" s="14" t="e">
        <f>LOG(D64/D67)</f>
        <v>#REF!</v>
      </c>
      <c r="F87"/>
      <c r="G87"/>
    </row>
    <row r="88" spans="1:7">
      <c r="A88" s="14" t="s">
        <v>34</v>
      </c>
      <c r="D88" s="25" t="e">
        <f>ROUND(5.7+5.7*D87^2,1)</f>
        <v>#REF!</v>
      </c>
      <c r="E88" s="25" t="s">
        <v>29</v>
      </c>
      <c r="F88"/>
      <c r="G88"/>
    </row>
    <row r="89" spans="1:7">
      <c r="A89" s="13" t="s">
        <v>35</v>
      </c>
      <c r="B89" s="13"/>
      <c r="C89" s="13"/>
      <c r="D89" s="13" t="e">
        <f>LOG(D64/(AVERAGE(D67,D71)))</f>
        <v>#REF!</v>
      </c>
      <c r="E89" s="3"/>
      <c r="F89"/>
      <c r="G89"/>
    </row>
    <row r="90" spans="1:7">
      <c r="A90" s="13" t="s">
        <v>36</v>
      </c>
      <c r="B90" s="13"/>
      <c r="C90" s="13"/>
      <c r="D90" s="22" t="e">
        <f>ROUND(5.7+14.1*D89+5.7*D89^2,1)</f>
        <v>#REF!</v>
      </c>
      <c r="E90" s="23" t="s">
        <v>30</v>
      </c>
      <c r="F90"/>
      <c r="G90"/>
    </row>
    <row r="91" spans="1:7">
      <c r="A91" s="14" t="s">
        <v>37</v>
      </c>
      <c r="D91" s="14" t="e">
        <f>LOG(D64/D72)</f>
        <v>#REF!</v>
      </c>
      <c r="E91" s="3"/>
      <c r="F91"/>
      <c r="G91"/>
    </row>
    <row r="92" spans="1:7">
      <c r="A92" s="14" t="s">
        <v>38</v>
      </c>
      <c r="D92" s="25" t="e">
        <f>ROUND(5.7+5.7*D91^2,1)</f>
        <v>#REF!</v>
      </c>
      <c r="E92" s="21" t="s">
        <v>29</v>
      </c>
      <c r="F92"/>
      <c r="G92"/>
    </row>
    <row r="93" spans="1:7">
      <c r="A93" s="13" t="s">
        <v>39</v>
      </c>
      <c r="B93" s="13"/>
      <c r="C93" s="13"/>
      <c r="D93" s="13" t="e">
        <f>LOG(D64/D68)</f>
        <v>#REF!</v>
      </c>
      <c r="F93"/>
      <c r="G93"/>
    </row>
    <row r="94" spans="1:7">
      <c r="A94" s="13" t="s">
        <v>40</v>
      </c>
      <c r="B94" s="13"/>
      <c r="C94" s="13"/>
      <c r="D94" s="20" t="e">
        <f>ROUND(5.7+5.7*D93^2,1)</f>
        <v>#REF!</v>
      </c>
      <c r="E94" s="25" t="s">
        <v>29</v>
      </c>
      <c r="F94"/>
      <c r="G94"/>
    </row>
    <row r="95" spans="1:7">
      <c r="A95" s="14" t="s">
        <v>41</v>
      </c>
      <c r="D95" s="14" t="e">
        <f>LOG(D64/(AVERAGE(D68,D72)))</f>
        <v>#REF!</v>
      </c>
      <c r="E95" s="3"/>
      <c r="F95"/>
      <c r="G95"/>
    </row>
    <row r="96" spans="1:7">
      <c r="A96" s="14" t="s">
        <v>42</v>
      </c>
      <c r="D96" s="24" t="e">
        <f>ROUND(5.7+14.1*D95+5.7*D95^2,1)</f>
        <v>#REF!</v>
      </c>
      <c r="E96" s="23" t="s">
        <v>30</v>
      </c>
      <c r="F96"/>
      <c r="G96"/>
    </row>
    <row r="97" spans="1:7">
      <c r="A97" s="3"/>
      <c r="B97" s="3"/>
      <c r="C97" s="3"/>
      <c r="D97" s="3"/>
      <c r="E97" s="3"/>
      <c r="F97"/>
      <c r="G97"/>
    </row>
    <row r="98" spans="1:7">
      <c r="A98" s="3"/>
      <c r="B98" s="3"/>
      <c r="C98" s="3"/>
      <c r="D98" s="3"/>
      <c r="E98" s="3"/>
      <c r="F98"/>
      <c r="G98"/>
    </row>
    <row r="99" spans="1:7">
      <c r="A99" s="12" t="s">
        <v>50</v>
      </c>
      <c r="B99" s="12"/>
      <c r="C99" s="12"/>
      <c r="D99" s="3"/>
      <c r="E99" s="3"/>
      <c r="F99"/>
      <c r="G99"/>
    </row>
    <row r="100" spans="1:7">
      <c r="A100" s="17" t="s">
        <v>10</v>
      </c>
      <c r="B100" s="17"/>
      <c r="C100" s="17"/>
      <c r="D100" s="17">
        <v>3</v>
      </c>
      <c r="E100" s="3"/>
      <c r="F100"/>
      <c r="G100"/>
    </row>
    <row r="101" spans="1:7">
      <c r="A101" s="18" t="s">
        <v>52</v>
      </c>
      <c r="B101" s="18"/>
      <c r="C101" s="18"/>
      <c r="D101" s="18">
        <f t="shared" ref="D101:D109" si="1">D64</f>
        <v>484</v>
      </c>
      <c r="E101" s="3"/>
      <c r="F101"/>
      <c r="G101"/>
    </row>
    <row r="102" spans="1:7">
      <c r="A102" s="19" t="s">
        <v>54</v>
      </c>
      <c r="B102" s="19"/>
      <c r="C102" s="19"/>
      <c r="D102" s="19">
        <f t="shared" si="1"/>
        <v>219</v>
      </c>
      <c r="E102" s="3"/>
      <c r="F102"/>
      <c r="G102"/>
    </row>
    <row r="103" spans="1:7">
      <c r="A103" s="19" t="s">
        <v>55</v>
      </c>
      <c r="B103" s="19"/>
      <c r="C103" s="19"/>
      <c r="D103" s="19" t="e">
        <f t="shared" si="1"/>
        <v>#REF!</v>
      </c>
      <c r="E103" s="3"/>
      <c r="F103"/>
      <c r="G103"/>
    </row>
    <row r="104" spans="1:7">
      <c r="A104" s="19" t="s">
        <v>56</v>
      </c>
      <c r="B104" s="19"/>
      <c r="C104" s="19"/>
      <c r="D104" s="19" t="e">
        <f t="shared" si="1"/>
        <v>#REF!</v>
      </c>
      <c r="E104" s="3"/>
      <c r="F104"/>
      <c r="G104"/>
    </row>
    <row r="105" spans="1:7">
      <c r="A105" s="19" t="s">
        <v>57</v>
      </c>
      <c r="B105" s="19"/>
      <c r="C105" s="19"/>
      <c r="D105" s="19" t="e">
        <f t="shared" si="1"/>
        <v>#REF!</v>
      </c>
      <c r="E105" s="3"/>
      <c r="F105"/>
      <c r="G105"/>
    </row>
    <row r="106" spans="1:7">
      <c r="A106" s="18" t="s">
        <v>58</v>
      </c>
      <c r="B106" s="18"/>
      <c r="C106" s="18"/>
      <c r="D106" s="18">
        <f t="shared" si="1"/>
        <v>360</v>
      </c>
      <c r="E106" s="3"/>
      <c r="F106"/>
      <c r="G106"/>
    </row>
    <row r="107" spans="1:7">
      <c r="A107" s="18" t="s">
        <v>59</v>
      </c>
      <c r="B107" s="18"/>
      <c r="C107" s="18"/>
      <c r="D107" s="18" t="e">
        <f t="shared" si="1"/>
        <v>#REF!</v>
      </c>
      <c r="E107" s="3"/>
      <c r="F107"/>
      <c r="G107"/>
    </row>
    <row r="108" spans="1:7">
      <c r="A108" s="18" t="s">
        <v>60</v>
      </c>
      <c r="B108" s="18"/>
      <c r="C108" s="18"/>
      <c r="D108" s="18" t="e">
        <f t="shared" si="1"/>
        <v>#REF!</v>
      </c>
      <c r="E108" s="3"/>
      <c r="F108"/>
      <c r="G108"/>
    </row>
    <row r="109" spans="1:7">
      <c r="A109" s="18" t="s">
        <v>61</v>
      </c>
      <c r="B109" s="18"/>
      <c r="C109" s="18"/>
      <c r="D109" s="18" t="e">
        <f t="shared" si="1"/>
        <v>#REF!</v>
      </c>
      <c r="E109" s="3"/>
      <c r="F109"/>
      <c r="G109"/>
    </row>
    <row r="110" spans="1:7">
      <c r="A110" s="13" t="s">
        <v>8</v>
      </c>
      <c r="B110" s="13"/>
      <c r="C110" s="13"/>
      <c r="D110" s="13">
        <f>LOG(D101/D106)</f>
        <v>0.12854286087712524</v>
      </c>
      <c r="E110" s="3"/>
      <c r="F110"/>
      <c r="G110"/>
    </row>
    <row r="111" spans="1:7">
      <c r="A111" s="13" t="s">
        <v>9</v>
      </c>
      <c r="B111" s="13"/>
      <c r="C111" s="13"/>
      <c r="D111" s="20">
        <f>ROUND(5.7+5.7*D110^2,1)</f>
        <v>5.8</v>
      </c>
      <c r="E111" s="21" t="s">
        <v>29</v>
      </c>
      <c r="F111"/>
      <c r="G111"/>
    </row>
    <row r="112" spans="1:7">
      <c r="A112" s="3" t="s">
        <v>11</v>
      </c>
      <c r="B112" s="3"/>
      <c r="C112" s="3"/>
      <c r="D112" s="3">
        <f>LOG(D106/AVERAGE(D101,D102))</f>
        <v>1.0377171411444522E-2</v>
      </c>
      <c r="E112" s="3"/>
      <c r="F112"/>
      <c r="G112"/>
    </row>
    <row r="113" spans="1:7">
      <c r="A113" s="3" t="s">
        <v>3</v>
      </c>
      <c r="B113" s="3"/>
      <c r="C113" s="3"/>
      <c r="D113" s="24">
        <f>ROUND(5.7+14.1*D112+5.7*D112^2,1)</f>
        <v>5.8</v>
      </c>
      <c r="E113" s="23" t="s">
        <v>30</v>
      </c>
      <c r="F113"/>
      <c r="G113"/>
    </row>
    <row r="114" spans="1:7">
      <c r="A114" s="13" t="s">
        <v>20</v>
      </c>
      <c r="B114" s="13"/>
      <c r="C114" s="13"/>
      <c r="D114" s="13">
        <f>LOG(D102/D106)</f>
        <v>-0.21585838592716897</v>
      </c>
      <c r="E114" s="3"/>
      <c r="F114"/>
      <c r="G114"/>
    </row>
    <row r="115" spans="1:7">
      <c r="A115" s="13" t="s">
        <v>4</v>
      </c>
      <c r="B115" s="13"/>
      <c r="C115" s="13"/>
      <c r="D115" s="20">
        <f>ROUND(5.7+5.7*D114^2,1)</f>
        <v>6</v>
      </c>
      <c r="E115" s="21" t="s">
        <v>29</v>
      </c>
      <c r="F115"/>
      <c r="G115"/>
    </row>
    <row r="116" spans="1:7">
      <c r="A116" s="3" t="s">
        <v>25</v>
      </c>
      <c r="B116" s="3"/>
      <c r="C116" s="3"/>
      <c r="D116" s="3" t="e">
        <f>LOG(D101/D107)</f>
        <v>#REF!</v>
      </c>
      <c r="E116" s="3"/>
      <c r="F116"/>
      <c r="G116"/>
    </row>
    <row r="117" spans="1:7">
      <c r="A117" s="3" t="s">
        <v>22</v>
      </c>
      <c r="B117" s="3"/>
      <c r="C117" s="3"/>
      <c r="D117" s="25" t="e">
        <f>ROUND(5.7+5.7*D116^2,1)</f>
        <v>#REF!</v>
      </c>
      <c r="E117" s="21" t="s">
        <v>29</v>
      </c>
      <c r="F117"/>
      <c r="G117"/>
    </row>
    <row r="118" spans="1:7">
      <c r="A118" s="13" t="s">
        <v>21</v>
      </c>
      <c r="B118" s="13"/>
      <c r="C118" s="13"/>
      <c r="D118" s="13" t="e">
        <f>LOG(D107/AVERAGE(D101,D103))</f>
        <v>#REF!</v>
      </c>
      <c r="E118" s="3"/>
      <c r="F118"/>
      <c r="G118"/>
    </row>
    <row r="119" spans="1:7">
      <c r="A119" s="13" t="s">
        <v>26</v>
      </c>
      <c r="B119" s="13"/>
      <c r="C119" s="13"/>
      <c r="D119" s="22" t="e">
        <f>ROUND(5.7+14.1*D118+5.7*D118^2,1)</f>
        <v>#REF!</v>
      </c>
      <c r="E119" s="23" t="s">
        <v>30</v>
      </c>
      <c r="F119"/>
      <c r="G119"/>
    </row>
    <row r="120" spans="1:7">
      <c r="A120" s="14" t="s">
        <v>27</v>
      </c>
      <c r="D120" s="14" t="e">
        <f>LOG(D103/D107)</f>
        <v>#REF!</v>
      </c>
      <c r="E120" s="3"/>
      <c r="F120"/>
      <c r="G120"/>
    </row>
    <row r="121" spans="1:7">
      <c r="A121" s="14" t="s">
        <v>28</v>
      </c>
      <c r="D121" s="25" t="e">
        <f>ROUND(5.7+5.7*D120^2,1)</f>
        <v>#REF!</v>
      </c>
      <c r="E121" s="21" t="s">
        <v>29</v>
      </c>
      <c r="F121"/>
      <c r="G121"/>
    </row>
    <row r="122" spans="1:7">
      <c r="A122" s="13" t="s">
        <v>31</v>
      </c>
      <c r="B122" s="13"/>
      <c r="C122" s="13"/>
      <c r="D122" s="13" t="e">
        <f>LOG(D101/D108)</f>
        <v>#REF!</v>
      </c>
      <c r="E122" s="3"/>
      <c r="F122"/>
      <c r="G122"/>
    </row>
    <row r="123" spans="1:7">
      <c r="A123" s="13" t="s">
        <v>32</v>
      </c>
      <c r="B123" s="13"/>
      <c r="C123" s="13"/>
      <c r="D123" s="20" t="e">
        <f>ROUND(5.7+5.7*D122^2,1)</f>
        <v>#REF!</v>
      </c>
      <c r="E123" s="21" t="s">
        <v>29</v>
      </c>
      <c r="F123"/>
      <c r="G123"/>
    </row>
    <row r="124" spans="1:7">
      <c r="A124" s="14" t="s">
        <v>33</v>
      </c>
      <c r="D124" s="14" t="e">
        <f>LOG(D108/AVERAGE(D101,D104))</f>
        <v>#REF!</v>
      </c>
      <c r="F124"/>
      <c r="G124"/>
    </row>
    <row r="125" spans="1:7">
      <c r="A125" s="14" t="s">
        <v>34</v>
      </c>
      <c r="D125" s="24" t="e">
        <f>ROUND(5.7+14.1*D124+5.7*D124^2,1)</f>
        <v>#REF!</v>
      </c>
      <c r="E125" s="24" t="s">
        <v>30</v>
      </c>
      <c r="F125"/>
      <c r="G125"/>
    </row>
    <row r="126" spans="1:7">
      <c r="A126" s="13" t="s">
        <v>35</v>
      </c>
      <c r="B126" s="13"/>
      <c r="C126" s="13"/>
      <c r="D126" s="13" t="e">
        <f>LOG(D104/D108)</f>
        <v>#REF!</v>
      </c>
      <c r="E126" s="3"/>
      <c r="F126"/>
      <c r="G126"/>
    </row>
    <row r="127" spans="1:7">
      <c r="A127" s="13" t="s">
        <v>36</v>
      </c>
      <c r="B127" s="13"/>
      <c r="C127" s="13"/>
      <c r="D127" s="20" t="e">
        <f>ROUND(5.7+5.7*D126^2,1)</f>
        <v>#REF!</v>
      </c>
      <c r="E127" s="21" t="s">
        <v>29</v>
      </c>
      <c r="F127"/>
      <c r="G127"/>
    </row>
    <row r="128" spans="1:7">
      <c r="A128" s="14" t="s">
        <v>37</v>
      </c>
      <c r="D128" s="14" t="e">
        <f>LOG(D101/D109)</f>
        <v>#REF!</v>
      </c>
      <c r="E128" s="3"/>
      <c r="F128"/>
      <c r="G128"/>
    </row>
    <row r="129" spans="1:7">
      <c r="A129" s="14" t="s">
        <v>38</v>
      </c>
      <c r="D129" s="25" t="e">
        <f>ROUND(5.7+5.7*D128^2,1)</f>
        <v>#REF!</v>
      </c>
      <c r="E129" s="21" t="s">
        <v>29</v>
      </c>
      <c r="F129"/>
      <c r="G129"/>
    </row>
    <row r="130" spans="1:7">
      <c r="A130" s="13" t="s">
        <v>39</v>
      </c>
      <c r="B130" s="13"/>
      <c r="C130" s="13"/>
      <c r="D130" s="13" t="e">
        <f>LOG(D109/AVERAGE(D101,D105))</f>
        <v>#REF!</v>
      </c>
      <c r="F130"/>
      <c r="G130"/>
    </row>
    <row r="131" spans="1:7">
      <c r="A131" s="13" t="s">
        <v>40</v>
      </c>
      <c r="B131" s="13"/>
      <c r="C131" s="13"/>
      <c r="D131" s="22" t="e">
        <f>ROUND(5.7+14.1*D130+5.7*D130^2,1)</f>
        <v>#REF!</v>
      </c>
      <c r="E131" s="24" t="s">
        <v>30</v>
      </c>
      <c r="F131"/>
      <c r="G131"/>
    </row>
    <row r="132" spans="1:7">
      <c r="A132" s="14" t="s">
        <v>41</v>
      </c>
      <c r="D132" s="14" t="e">
        <f>LOG(D105/D109)</f>
        <v>#REF!</v>
      </c>
      <c r="E132" s="3"/>
      <c r="F132"/>
      <c r="G132"/>
    </row>
    <row r="133" spans="1:7">
      <c r="A133" s="14" t="s">
        <v>42</v>
      </c>
      <c r="D133" s="25" t="e">
        <f>ROUND(5.7+5.7*D132^2,1)</f>
        <v>#REF!</v>
      </c>
      <c r="E133" s="21" t="s">
        <v>29</v>
      </c>
      <c r="F133"/>
      <c r="G133"/>
    </row>
    <row r="134" spans="1:7">
      <c r="A134" s="3"/>
      <c r="B134" s="3"/>
      <c r="C134" s="3"/>
      <c r="D134" s="3"/>
      <c r="E134" s="3"/>
      <c r="F134"/>
      <c r="G134"/>
    </row>
    <row r="135" spans="1:7">
      <c r="A135" s="3"/>
      <c r="B135" s="3"/>
      <c r="C135" s="3"/>
      <c r="D135" s="3"/>
      <c r="E135" s="3"/>
      <c r="F135"/>
      <c r="G135"/>
    </row>
    <row r="136" spans="1:7">
      <c r="A136" s="12" t="s">
        <v>50</v>
      </c>
      <c r="B136" s="12"/>
      <c r="C136" s="12"/>
      <c r="D136" s="3"/>
      <c r="E136" s="3"/>
      <c r="F136"/>
      <c r="G136"/>
    </row>
    <row r="137" spans="1:7">
      <c r="A137" s="17" t="s">
        <v>10</v>
      </c>
      <c r="B137" s="17"/>
      <c r="C137" s="17"/>
      <c r="D137" s="17">
        <v>4</v>
      </c>
      <c r="E137" s="3"/>
      <c r="F137"/>
      <c r="G137"/>
    </row>
    <row r="138" spans="1:7">
      <c r="A138" s="18" t="s">
        <v>52</v>
      </c>
      <c r="B138" s="18"/>
      <c r="C138" s="18"/>
      <c r="D138" s="18">
        <f t="shared" ref="D138:D146" si="2">D101</f>
        <v>484</v>
      </c>
      <c r="E138" s="3"/>
      <c r="F138"/>
      <c r="G138"/>
    </row>
    <row r="139" spans="1:7">
      <c r="A139" s="19" t="s">
        <v>54</v>
      </c>
      <c r="B139" s="19"/>
      <c r="C139" s="19"/>
      <c r="D139" s="19">
        <f t="shared" si="2"/>
        <v>219</v>
      </c>
      <c r="E139" s="3"/>
      <c r="F139"/>
      <c r="G139"/>
    </row>
    <row r="140" spans="1:7">
      <c r="A140" s="19" t="s">
        <v>55</v>
      </c>
      <c r="B140" s="19"/>
      <c r="C140" s="19"/>
      <c r="D140" s="19" t="e">
        <f t="shared" si="2"/>
        <v>#REF!</v>
      </c>
      <c r="E140" s="3"/>
      <c r="F140"/>
      <c r="G140"/>
    </row>
    <row r="141" spans="1:7">
      <c r="A141" s="19" t="s">
        <v>56</v>
      </c>
      <c r="B141" s="19"/>
      <c r="C141" s="19"/>
      <c r="D141" s="19" t="e">
        <f t="shared" si="2"/>
        <v>#REF!</v>
      </c>
      <c r="E141" s="3"/>
      <c r="F141"/>
      <c r="G141"/>
    </row>
    <row r="142" spans="1:7">
      <c r="A142" s="19" t="s">
        <v>57</v>
      </c>
      <c r="B142" s="19"/>
      <c r="C142" s="19"/>
      <c r="D142" s="19" t="e">
        <f t="shared" si="2"/>
        <v>#REF!</v>
      </c>
      <c r="E142" s="3"/>
      <c r="F142"/>
      <c r="G142"/>
    </row>
    <row r="143" spans="1:7">
      <c r="A143" s="18" t="s">
        <v>58</v>
      </c>
      <c r="B143" s="18"/>
      <c r="C143" s="18"/>
      <c r="D143" s="18">
        <f t="shared" si="2"/>
        <v>360</v>
      </c>
      <c r="E143" s="3"/>
      <c r="F143"/>
      <c r="G143"/>
    </row>
    <row r="144" spans="1:7">
      <c r="A144" s="18" t="s">
        <v>59</v>
      </c>
      <c r="B144" s="18"/>
      <c r="C144" s="18"/>
      <c r="D144" s="18" t="e">
        <f t="shared" si="2"/>
        <v>#REF!</v>
      </c>
      <c r="E144" s="3"/>
      <c r="F144"/>
      <c r="G144"/>
    </row>
    <row r="145" spans="1:7">
      <c r="A145" s="18" t="s">
        <v>60</v>
      </c>
      <c r="B145" s="18"/>
      <c r="C145" s="18"/>
      <c r="D145" s="18" t="e">
        <f t="shared" si="2"/>
        <v>#REF!</v>
      </c>
      <c r="E145" s="3"/>
      <c r="F145"/>
      <c r="G145"/>
    </row>
    <row r="146" spans="1:7">
      <c r="A146" s="18" t="s">
        <v>61</v>
      </c>
      <c r="B146" s="18"/>
      <c r="C146" s="18"/>
      <c r="D146" s="18" t="e">
        <f t="shared" si="2"/>
        <v>#REF!</v>
      </c>
      <c r="E146" s="3"/>
      <c r="F146"/>
      <c r="G146"/>
    </row>
    <row r="147" spans="1:7">
      <c r="A147" s="13" t="s">
        <v>8</v>
      </c>
      <c r="B147" s="13"/>
      <c r="C147" s="13"/>
      <c r="D147" s="13">
        <f>LOG(D139/AVERAGE(D138,D143))</f>
        <v>-0.28486833612155554</v>
      </c>
      <c r="E147" s="3"/>
      <c r="F147"/>
      <c r="G147"/>
    </row>
    <row r="148" spans="1:7">
      <c r="A148" s="13" t="s">
        <v>9</v>
      </c>
      <c r="B148" s="13"/>
      <c r="C148" s="13"/>
      <c r="D148" s="22">
        <f>ROUND(5.7+14.1*D147+5.7*D147^2,1)</f>
        <v>2.1</v>
      </c>
      <c r="E148" s="23" t="s">
        <v>30</v>
      </c>
      <c r="F148"/>
      <c r="G148"/>
    </row>
    <row r="149" spans="1:7">
      <c r="A149" s="3" t="s">
        <v>11</v>
      </c>
      <c r="B149" s="3"/>
      <c r="C149" s="3"/>
      <c r="D149" s="3">
        <f>LOG(D138/D139)</f>
        <v>0.34440124680429413</v>
      </c>
      <c r="E149" s="3"/>
      <c r="F149"/>
      <c r="G149"/>
    </row>
    <row r="150" spans="1:7">
      <c r="A150" s="3" t="s">
        <v>3</v>
      </c>
      <c r="B150" s="3"/>
      <c r="C150" s="3"/>
      <c r="D150" s="25">
        <f>ROUND(5.7+5.7*D149^2,1)</f>
        <v>6.4</v>
      </c>
      <c r="E150" s="21" t="s">
        <v>29</v>
      </c>
      <c r="F150"/>
      <c r="G150"/>
    </row>
    <row r="151" spans="1:7">
      <c r="A151" s="13" t="s">
        <v>20</v>
      </c>
      <c r="B151" s="13"/>
      <c r="C151" s="13"/>
      <c r="D151" s="13">
        <f>LOG(D139/D143)</f>
        <v>-0.21585838592716897</v>
      </c>
      <c r="E151" s="3"/>
      <c r="F151"/>
      <c r="G151"/>
    </row>
    <row r="152" spans="1:7">
      <c r="A152" s="13" t="s">
        <v>4</v>
      </c>
      <c r="B152" s="13"/>
      <c r="C152" s="13"/>
      <c r="D152" s="20">
        <f>ROUND(5.7+5.7*D151^2,1)</f>
        <v>6</v>
      </c>
      <c r="E152" s="21" t="s">
        <v>29</v>
      </c>
      <c r="F152"/>
      <c r="G152"/>
    </row>
    <row r="153" spans="1:7">
      <c r="A153" s="3" t="s">
        <v>25</v>
      </c>
      <c r="B153" s="3"/>
      <c r="C153" s="3"/>
      <c r="D153" s="3" t="e">
        <f>LOG(D140/AVERAGE(D138,D144))</f>
        <v>#REF!</v>
      </c>
      <c r="E153" s="3"/>
      <c r="F153"/>
      <c r="G153"/>
    </row>
    <row r="154" spans="1:7">
      <c r="A154" s="3" t="s">
        <v>22</v>
      </c>
      <c r="B154" s="3"/>
      <c r="C154" s="3"/>
      <c r="D154" s="24" t="e">
        <f>ROUND(5.7+14.1*D153+5.7*D153^2,1)</f>
        <v>#REF!</v>
      </c>
      <c r="E154" s="23" t="s">
        <v>30</v>
      </c>
      <c r="F154"/>
      <c r="G154"/>
    </row>
    <row r="155" spans="1:7">
      <c r="A155" s="13" t="s">
        <v>21</v>
      </c>
      <c r="B155" s="13"/>
      <c r="C155" s="13"/>
      <c r="D155" s="13" t="e">
        <f>LOG(D138/D140)</f>
        <v>#REF!</v>
      </c>
      <c r="E155" s="3"/>
      <c r="F155"/>
      <c r="G155"/>
    </row>
    <row r="156" spans="1:7">
      <c r="A156" s="13" t="s">
        <v>26</v>
      </c>
      <c r="B156" s="13"/>
      <c r="C156" s="13"/>
      <c r="D156" s="20" t="e">
        <f>ROUND(5.7+5.7*D155^2,1)</f>
        <v>#REF!</v>
      </c>
      <c r="E156" s="21" t="s">
        <v>29</v>
      </c>
      <c r="F156"/>
      <c r="G156"/>
    </row>
    <row r="157" spans="1:7">
      <c r="A157" s="14" t="s">
        <v>27</v>
      </c>
      <c r="D157" s="3" t="e">
        <f>LOG(D140/D144)</f>
        <v>#REF!</v>
      </c>
      <c r="E157" s="3"/>
      <c r="F157"/>
      <c r="G157"/>
    </row>
    <row r="158" spans="1:7">
      <c r="A158" s="14" t="s">
        <v>28</v>
      </c>
      <c r="D158" s="25" t="e">
        <f>ROUND(5.7+5.7*D157^2,1)</f>
        <v>#REF!</v>
      </c>
      <c r="E158" s="21" t="s">
        <v>29</v>
      </c>
      <c r="F158"/>
      <c r="G158"/>
    </row>
    <row r="159" spans="1:7">
      <c r="A159" s="13" t="s">
        <v>31</v>
      </c>
      <c r="B159" s="13"/>
      <c r="C159" s="13"/>
      <c r="D159" s="13" t="e">
        <f>LOG(D141/AVERAGE(D138,D145))</f>
        <v>#REF!</v>
      </c>
      <c r="E159" s="3"/>
      <c r="F159"/>
      <c r="G159"/>
    </row>
    <row r="160" spans="1:7">
      <c r="A160" s="13" t="s">
        <v>32</v>
      </c>
      <c r="B160" s="13"/>
      <c r="C160" s="13"/>
      <c r="D160" s="22" t="e">
        <f>ROUND(5.7+14.1*D159+5.7*D159^2,1)</f>
        <v>#REF!</v>
      </c>
      <c r="E160" s="23" t="s">
        <v>30</v>
      </c>
      <c r="F160"/>
      <c r="G160"/>
    </row>
    <row r="161" spans="1:7">
      <c r="A161" s="14" t="s">
        <v>33</v>
      </c>
      <c r="D161" s="3" t="e">
        <f>LOG(D138/D141)</f>
        <v>#REF!</v>
      </c>
      <c r="F161"/>
      <c r="G161"/>
    </row>
    <row r="162" spans="1:7">
      <c r="A162" s="14" t="s">
        <v>34</v>
      </c>
      <c r="D162" s="25" t="e">
        <f>ROUND(5.7+5.7*D161^2,1)</f>
        <v>#REF!</v>
      </c>
      <c r="E162" s="21" t="s">
        <v>29</v>
      </c>
      <c r="F162"/>
      <c r="G162"/>
    </row>
    <row r="163" spans="1:7">
      <c r="A163" s="13" t="s">
        <v>35</v>
      </c>
      <c r="B163" s="13"/>
      <c r="C163" s="13"/>
      <c r="D163" s="13" t="e">
        <f>LOG(D141/D145)</f>
        <v>#REF!</v>
      </c>
      <c r="E163" s="3"/>
      <c r="F163"/>
      <c r="G163"/>
    </row>
    <row r="164" spans="1:7">
      <c r="A164" s="13" t="s">
        <v>36</v>
      </c>
      <c r="B164" s="13"/>
      <c r="C164" s="13"/>
      <c r="D164" s="20" t="e">
        <f>ROUND(5.7+5.7*D163^2,1)</f>
        <v>#REF!</v>
      </c>
      <c r="E164" s="21" t="s">
        <v>29</v>
      </c>
      <c r="F164"/>
      <c r="G164"/>
    </row>
    <row r="165" spans="1:7">
      <c r="A165" s="14" t="s">
        <v>37</v>
      </c>
      <c r="D165" s="3" t="e">
        <f>LOG(D142/AVERAGE(D138,D146))</f>
        <v>#REF!</v>
      </c>
      <c r="E165" s="3"/>
      <c r="F165"/>
      <c r="G165"/>
    </row>
    <row r="166" spans="1:7">
      <c r="A166" s="14" t="s">
        <v>38</v>
      </c>
      <c r="D166" s="24" t="e">
        <f>ROUND(5.7+14.1*D165+5.7*D165^2,1)</f>
        <v>#REF!</v>
      </c>
      <c r="E166" s="23" t="s">
        <v>30</v>
      </c>
      <c r="F166"/>
      <c r="G166"/>
    </row>
    <row r="167" spans="1:7">
      <c r="A167" s="13" t="s">
        <v>39</v>
      </c>
      <c r="B167" s="13"/>
      <c r="C167" s="13"/>
      <c r="D167" s="13" t="e">
        <f>LOG(D138/D142)</f>
        <v>#REF!</v>
      </c>
      <c r="F167"/>
      <c r="G167"/>
    </row>
    <row r="168" spans="1:7">
      <c r="A168" s="13" t="s">
        <v>40</v>
      </c>
      <c r="B168" s="13"/>
      <c r="C168" s="13"/>
      <c r="D168" s="20" t="e">
        <f>ROUND(5.7+5.7*D167^2,1)</f>
        <v>#REF!</v>
      </c>
      <c r="E168" s="21" t="s">
        <v>29</v>
      </c>
      <c r="F168"/>
      <c r="G168"/>
    </row>
    <row r="169" spans="1:7">
      <c r="A169" s="14" t="s">
        <v>41</v>
      </c>
      <c r="D169" s="3" t="e">
        <f>LOG(D142/D146)</f>
        <v>#REF!</v>
      </c>
      <c r="E169" s="3"/>
      <c r="F169"/>
      <c r="G169"/>
    </row>
    <row r="170" spans="1:7">
      <c r="A170" s="14" t="s">
        <v>42</v>
      </c>
      <c r="D170" s="25" t="e">
        <f>ROUND(5.7+5.7*D169^2,1)</f>
        <v>#REF!</v>
      </c>
      <c r="E170" s="21" t="s">
        <v>29</v>
      </c>
      <c r="F170"/>
      <c r="G170"/>
    </row>
    <row r="171" spans="1:7">
      <c r="A171" s="3"/>
      <c r="B171" s="3"/>
      <c r="C171" s="3"/>
      <c r="D171" s="3"/>
      <c r="E171" s="3"/>
      <c r="F171"/>
      <c r="G171"/>
    </row>
    <row r="172" spans="1:7">
      <c r="A172" s="3"/>
      <c r="B172" s="3"/>
      <c r="C172" s="3"/>
      <c r="D172" s="3"/>
      <c r="E172" s="3"/>
      <c r="F172"/>
      <c r="G172"/>
    </row>
    <row r="173" spans="1:7">
      <c r="A173" s="12" t="s">
        <v>63</v>
      </c>
      <c r="B173" s="12"/>
      <c r="C173" s="12"/>
      <c r="D173" s="3"/>
      <c r="E173" s="3"/>
      <c r="F173"/>
      <c r="G173"/>
    </row>
    <row r="174" spans="1:7">
      <c r="A174" s="17" t="s">
        <v>10</v>
      </c>
      <c r="B174" s="17"/>
      <c r="C174" s="17"/>
      <c r="D174" s="17">
        <v>5</v>
      </c>
      <c r="E174" s="3"/>
      <c r="F174"/>
      <c r="G174"/>
    </row>
    <row r="175" spans="1:7">
      <c r="A175" s="18" t="s">
        <v>52</v>
      </c>
      <c r="B175" s="18"/>
      <c r="C175" s="18"/>
      <c r="D175" s="18">
        <f t="shared" ref="D175:D183" si="3">D138</f>
        <v>484</v>
      </c>
      <c r="E175" s="3"/>
      <c r="F175"/>
      <c r="G175"/>
    </row>
    <row r="176" spans="1:7">
      <c r="A176" s="19" t="s">
        <v>54</v>
      </c>
      <c r="B176" s="19"/>
      <c r="C176" s="19"/>
      <c r="D176" s="19">
        <f t="shared" si="3"/>
        <v>219</v>
      </c>
      <c r="E176" s="3"/>
      <c r="F176"/>
      <c r="G176"/>
    </row>
    <row r="177" spans="1:7">
      <c r="A177" s="19" t="s">
        <v>55</v>
      </c>
      <c r="B177" s="19"/>
      <c r="C177" s="19"/>
      <c r="D177" s="19" t="e">
        <f t="shared" si="3"/>
        <v>#REF!</v>
      </c>
      <c r="E177" s="3"/>
      <c r="F177"/>
      <c r="G177"/>
    </row>
    <row r="178" spans="1:7">
      <c r="A178" s="19" t="s">
        <v>56</v>
      </c>
      <c r="B178" s="19"/>
      <c r="C178" s="19"/>
      <c r="D178" s="19" t="e">
        <f t="shared" si="3"/>
        <v>#REF!</v>
      </c>
      <c r="E178" s="3"/>
      <c r="F178"/>
      <c r="G178"/>
    </row>
    <row r="179" spans="1:7">
      <c r="A179" s="19" t="s">
        <v>57</v>
      </c>
      <c r="B179" s="19"/>
      <c r="C179" s="19"/>
      <c r="D179" s="19" t="e">
        <f t="shared" si="3"/>
        <v>#REF!</v>
      </c>
      <c r="E179" s="3"/>
      <c r="F179"/>
      <c r="G179"/>
    </row>
    <row r="180" spans="1:7">
      <c r="A180" s="18" t="s">
        <v>58</v>
      </c>
      <c r="B180" s="18"/>
      <c r="C180" s="18"/>
      <c r="D180" s="18">
        <f t="shared" si="3"/>
        <v>360</v>
      </c>
      <c r="E180" s="3"/>
      <c r="F180"/>
      <c r="G180"/>
    </row>
    <row r="181" spans="1:7">
      <c r="A181" s="18" t="s">
        <v>59</v>
      </c>
      <c r="B181" s="18"/>
      <c r="C181" s="18"/>
      <c r="D181" s="18" t="e">
        <f t="shared" si="3"/>
        <v>#REF!</v>
      </c>
      <c r="E181" s="3"/>
      <c r="F181"/>
      <c r="G181"/>
    </row>
    <row r="182" spans="1:7">
      <c r="A182" s="18" t="s">
        <v>60</v>
      </c>
      <c r="B182" s="18"/>
      <c r="C182" s="18"/>
      <c r="D182" s="18" t="e">
        <f t="shared" si="3"/>
        <v>#REF!</v>
      </c>
      <c r="E182" s="3"/>
      <c r="F182"/>
      <c r="G182"/>
    </row>
    <row r="183" spans="1:7">
      <c r="A183" s="18" t="s">
        <v>61</v>
      </c>
      <c r="B183" s="18"/>
      <c r="C183" s="18"/>
      <c r="D183" s="18" t="e">
        <f t="shared" si="3"/>
        <v>#REF!</v>
      </c>
      <c r="E183" s="3"/>
      <c r="F183"/>
      <c r="G183"/>
    </row>
    <row r="184" spans="1:7">
      <c r="A184" s="13" t="s">
        <v>8</v>
      </c>
      <c r="B184" s="13"/>
      <c r="C184" s="13"/>
      <c r="D184" s="13">
        <f>LOG(D175/D180)</f>
        <v>0.12854286087712524</v>
      </c>
      <c r="E184" s="3"/>
      <c r="F184"/>
      <c r="G184"/>
    </row>
    <row r="185" spans="1:7">
      <c r="A185" s="13" t="s">
        <v>9</v>
      </c>
      <c r="B185" s="13"/>
      <c r="C185" s="13"/>
      <c r="D185" s="20">
        <f>ROUND(5.7+5.7*D184^2+6,1)</f>
        <v>11.8</v>
      </c>
      <c r="E185" s="21" t="s">
        <v>29</v>
      </c>
      <c r="F185"/>
      <c r="G185"/>
    </row>
    <row r="186" spans="1:7">
      <c r="A186" s="3" t="s">
        <v>11</v>
      </c>
      <c r="B186" s="3"/>
      <c r="C186" s="3"/>
      <c r="D186" s="3">
        <f>LOG(D175/D176)</f>
        <v>0.34440124680429413</v>
      </c>
      <c r="E186" s="3"/>
      <c r="F186"/>
      <c r="G186"/>
    </row>
    <row r="187" spans="1:7">
      <c r="A187" s="3" t="s">
        <v>3</v>
      </c>
      <c r="B187" s="3"/>
      <c r="C187" s="3"/>
      <c r="D187" s="25">
        <f>ROUND(5.7+5.7*D186^2+6,1)</f>
        <v>12.4</v>
      </c>
      <c r="E187" s="21" t="s">
        <v>29</v>
      </c>
      <c r="F187"/>
      <c r="G187"/>
    </row>
    <row r="188" spans="1:7">
      <c r="A188" s="13" t="s">
        <v>20</v>
      </c>
      <c r="B188" s="13"/>
      <c r="C188" s="13"/>
      <c r="D188" s="13">
        <f>LOG(D175/AVERAGE(D176,D180))</f>
        <v>0.22319679358095748</v>
      </c>
      <c r="E188" s="3"/>
      <c r="F188"/>
      <c r="G188"/>
    </row>
    <row r="189" spans="1:7">
      <c r="A189" s="13" t="s">
        <v>4</v>
      </c>
      <c r="B189" s="13"/>
      <c r="C189" s="13"/>
      <c r="D189" s="22">
        <f>ROUND(IF(3.7+14.1*D188+5.7*D188^2&lt;-4,-4,IF(3.7+14.1*D188+5.7*D188^2&gt;0,0,3.7+14.1*D188+5.7*D188^2)),1)</f>
        <v>0</v>
      </c>
      <c r="E189" s="23" t="s">
        <v>62</v>
      </c>
      <c r="F189"/>
      <c r="G189"/>
    </row>
    <row r="190" spans="1:7">
      <c r="A190" s="3" t="s">
        <v>25</v>
      </c>
      <c r="B190" s="3"/>
      <c r="C190" s="3"/>
      <c r="D190" s="3" t="e">
        <f>LOG(D175/D181)</f>
        <v>#REF!</v>
      </c>
      <c r="E190" s="3"/>
      <c r="F190"/>
      <c r="G190"/>
    </row>
    <row r="191" spans="1:7">
      <c r="A191" s="3" t="s">
        <v>22</v>
      </c>
      <c r="B191" s="3"/>
      <c r="C191" s="3"/>
      <c r="D191" s="25" t="e">
        <f>ROUND(5.7+5.7*D190^2+6,1)</f>
        <v>#REF!</v>
      </c>
      <c r="E191" s="21" t="s">
        <v>29</v>
      </c>
      <c r="F191"/>
      <c r="G191"/>
    </row>
    <row r="192" spans="1:7">
      <c r="A192" s="13" t="s">
        <v>21</v>
      </c>
      <c r="B192" s="13"/>
      <c r="C192" s="13"/>
      <c r="D192" s="13" t="e">
        <f>LOG(D175/D177)</f>
        <v>#REF!</v>
      </c>
      <c r="E192" s="3"/>
      <c r="F192"/>
      <c r="G192"/>
    </row>
    <row r="193" spans="1:7">
      <c r="A193" s="13" t="s">
        <v>26</v>
      </c>
      <c r="B193" s="13"/>
      <c r="C193" s="13"/>
      <c r="D193" s="20" t="e">
        <f>ROUND(5.7+5.7*D192^2+6,1)</f>
        <v>#REF!</v>
      </c>
      <c r="E193" s="21" t="s">
        <v>29</v>
      </c>
      <c r="F193"/>
      <c r="G193"/>
    </row>
    <row r="194" spans="1:7">
      <c r="A194" s="14" t="s">
        <v>27</v>
      </c>
      <c r="D194" s="3" t="e">
        <f>LOG(D175/AVERAGE(D177,D181))</f>
        <v>#REF!</v>
      </c>
      <c r="E194" s="3"/>
      <c r="F194"/>
      <c r="G194"/>
    </row>
    <row r="195" spans="1:7">
      <c r="A195" s="14" t="s">
        <v>28</v>
      </c>
      <c r="D195" s="24" t="e">
        <f>ROUND(IF(3.7+14.1*D194+5.7*D194^2&lt;-4,-4,IF(3.7+14.1*D194+5.7*D194^2&gt;0,0,3.7+14.1*D194+5.7*D194^2)),1)</f>
        <v>#REF!</v>
      </c>
      <c r="E195" s="23" t="s">
        <v>62</v>
      </c>
      <c r="F195"/>
      <c r="G195"/>
    </row>
    <row r="196" spans="1:7">
      <c r="A196" s="13" t="s">
        <v>31</v>
      </c>
      <c r="B196" s="13"/>
      <c r="C196" s="13"/>
      <c r="D196" s="13" t="e">
        <f>LOG(D175/D182)</f>
        <v>#REF!</v>
      </c>
      <c r="E196" s="3"/>
      <c r="F196"/>
      <c r="G196"/>
    </row>
    <row r="197" spans="1:7">
      <c r="A197" s="13" t="s">
        <v>32</v>
      </c>
      <c r="B197" s="13"/>
      <c r="C197" s="13"/>
      <c r="D197" s="20" t="e">
        <f>ROUND(5.7+5.7*D196^2+6,1)</f>
        <v>#REF!</v>
      </c>
      <c r="E197" s="21" t="s">
        <v>29</v>
      </c>
      <c r="F197"/>
      <c r="G197"/>
    </row>
    <row r="198" spans="1:7">
      <c r="A198" s="14" t="s">
        <v>33</v>
      </c>
      <c r="D198" s="3" t="e">
        <f>LOG(D175/D178)</f>
        <v>#REF!</v>
      </c>
      <c r="F198"/>
      <c r="G198"/>
    </row>
    <row r="199" spans="1:7">
      <c r="A199" s="14" t="s">
        <v>34</v>
      </c>
      <c r="D199" s="25" t="e">
        <f>ROUND(5.7+5.7*D198^2+6,1)</f>
        <v>#REF!</v>
      </c>
      <c r="E199" s="21" t="s">
        <v>29</v>
      </c>
      <c r="F199"/>
      <c r="G199"/>
    </row>
    <row r="200" spans="1:7">
      <c r="A200" s="13" t="s">
        <v>35</v>
      </c>
      <c r="B200" s="13"/>
      <c r="C200" s="13"/>
      <c r="D200" s="13" t="e">
        <f>LOG(D175/AVERAGE(D178,D182))</f>
        <v>#REF!</v>
      </c>
      <c r="E200" s="3"/>
      <c r="F200"/>
      <c r="G200"/>
    </row>
    <row r="201" spans="1:7">
      <c r="A201" s="13" t="s">
        <v>36</v>
      </c>
      <c r="B201" s="13"/>
      <c r="C201" s="13"/>
      <c r="D201" s="22" t="e">
        <f>ROUND(IF(3.7+14.1*D200+5.7*D200^2&lt;-4,-4,IF(3.7+14.1*D200+5.7*D200^2&gt;0,0,3.7+14.1*D200+5.7*D200^2)),1)</f>
        <v>#REF!</v>
      </c>
      <c r="E201" s="23" t="s">
        <v>62</v>
      </c>
      <c r="F201"/>
      <c r="G201"/>
    </row>
    <row r="202" spans="1:7">
      <c r="A202" s="14" t="s">
        <v>37</v>
      </c>
      <c r="D202" s="3" t="e">
        <f>LOG(D175/D183)</f>
        <v>#REF!</v>
      </c>
      <c r="E202" s="3"/>
      <c r="F202"/>
      <c r="G202"/>
    </row>
    <row r="203" spans="1:7">
      <c r="A203" s="14" t="s">
        <v>38</v>
      </c>
      <c r="D203" s="25" t="e">
        <f>ROUND(5.7+5.7*D202^2+6,1)</f>
        <v>#REF!</v>
      </c>
      <c r="E203" s="21" t="s">
        <v>29</v>
      </c>
      <c r="F203"/>
      <c r="G203"/>
    </row>
    <row r="204" spans="1:7">
      <c r="A204" s="13" t="s">
        <v>39</v>
      </c>
      <c r="B204" s="13"/>
      <c r="C204" s="13"/>
      <c r="D204" s="13" t="e">
        <f>LOG(D175/D179)</f>
        <v>#REF!</v>
      </c>
      <c r="F204"/>
      <c r="G204"/>
    </row>
    <row r="205" spans="1:7">
      <c r="A205" s="13" t="s">
        <v>40</v>
      </c>
      <c r="B205" s="13"/>
      <c r="C205" s="13"/>
      <c r="D205" s="20" t="e">
        <f>ROUND(5.7+5.7*D204^2+6,1)</f>
        <v>#REF!</v>
      </c>
      <c r="E205" s="21" t="s">
        <v>29</v>
      </c>
      <c r="F205"/>
      <c r="G205"/>
    </row>
    <row r="206" spans="1:7">
      <c r="A206" s="14" t="s">
        <v>41</v>
      </c>
      <c r="D206" s="3" t="e">
        <f>LOG(D175/AVERAGE(D179,D183))</f>
        <v>#REF!</v>
      </c>
      <c r="E206" s="3"/>
      <c r="F206"/>
      <c r="G206"/>
    </row>
    <row r="207" spans="1:7">
      <c r="A207" s="14" t="s">
        <v>42</v>
      </c>
      <c r="D207" s="24" t="e">
        <f>ROUND(IF(3.7+14.1*D206+5.7*D206^2&lt;-4,-4,IF(3.7+14.1*D206+5.7*D206^2&gt;0,0,3.7+14.1*D206+5.7*D206^2)),1)</f>
        <v>#REF!</v>
      </c>
      <c r="E207" s="23" t="s">
        <v>62</v>
      </c>
      <c r="F207"/>
      <c r="G207"/>
    </row>
    <row r="210" spans="1:7">
      <c r="A210" s="12" t="s">
        <v>63</v>
      </c>
      <c r="B210" s="12"/>
      <c r="C210" s="12"/>
      <c r="D210" s="3"/>
      <c r="E210" s="3"/>
      <c r="F210"/>
      <c r="G210"/>
    </row>
    <row r="211" spans="1:7">
      <c r="A211" s="17" t="s">
        <v>10</v>
      </c>
      <c r="B211" s="17"/>
      <c r="C211" s="17"/>
      <c r="D211" s="17">
        <v>6</v>
      </c>
      <c r="E211" s="3"/>
      <c r="F211"/>
      <c r="G211"/>
    </row>
    <row r="212" spans="1:7">
      <c r="A212" s="18" t="s">
        <v>52</v>
      </c>
      <c r="B212" s="18"/>
      <c r="C212" s="18"/>
      <c r="D212" s="18">
        <f t="shared" ref="D212:D220" si="4">D175</f>
        <v>484</v>
      </c>
      <c r="E212" s="3"/>
      <c r="F212"/>
      <c r="G212"/>
    </row>
    <row r="213" spans="1:7">
      <c r="A213" s="19" t="s">
        <v>54</v>
      </c>
      <c r="B213" s="19"/>
      <c r="C213" s="19"/>
      <c r="D213" s="19">
        <f t="shared" si="4"/>
        <v>219</v>
      </c>
      <c r="E213" s="3"/>
      <c r="F213"/>
      <c r="G213"/>
    </row>
    <row r="214" spans="1:7">
      <c r="A214" s="19" t="s">
        <v>55</v>
      </c>
      <c r="B214" s="19"/>
      <c r="C214" s="19"/>
      <c r="D214" s="19" t="e">
        <f t="shared" si="4"/>
        <v>#REF!</v>
      </c>
      <c r="E214" s="3"/>
      <c r="F214"/>
      <c r="G214"/>
    </row>
    <row r="215" spans="1:7">
      <c r="A215" s="19" t="s">
        <v>56</v>
      </c>
      <c r="B215" s="19"/>
      <c r="C215" s="19"/>
      <c r="D215" s="19" t="e">
        <f t="shared" si="4"/>
        <v>#REF!</v>
      </c>
      <c r="E215" s="3"/>
      <c r="F215"/>
      <c r="G215"/>
    </row>
    <row r="216" spans="1:7">
      <c r="A216" s="19" t="s">
        <v>57</v>
      </c>
      <c r="B216" s="19"/>
      <c r="C216" s="19"/>
      <c r="D216" s="19" t="e">
        <f t="shared" si="4"/>
        <v>#REF!</v>
      </c>
      <c r="E216" s="3"/>
      <c r="F216"/>
      <c r="G216"/>
    </row>
    <row r="217" spans="1:7">
      <c r="A217" s="18" t="s">
        <v>58</v>
      </c>
      <c r="B217" s="18"/>
      <c r="C217" s="18"/>
      <c r="D217" s="18">
        <f t="shared" si="4"/>
        <v>360</v>
      </c>
      <c r="E217" s="3"/>
      <c r="F217"/>
      <c r="G217"/>
    </row>
    <row r="218" spans="1:7">
      <c r="A218" s="18" t="s">
        <v>59</v>
      </c>
      <c r="B218" s="18"/>
      <c r="C218" s="18"/>
      <c r="D218" s="18" t="e">
        <f t="shared" si="4"/>
        <v>#REF!</v>
      </c>
      <c r="E218" s="3"/>
      <c r="F218"/>
      <c r="G218"/>
    </row>
    <row r="219" spans="1:7">
      <c r="A219" s="18" t="s">
        <v>60</v>
      </c>
      <c r="B219" s="18"/>
      <c r="C219" s="18"/>
      <c r="D219" s="18" t="e">
        <f t="shared" si="4"/>
        <v>#REF!</v>
      </c>
      <c r="E219" s="3"/>
      <c r="F219"/>
      <c r="G219"/>
    </row>
    <row r="220" spans="1:7">
      <c r="A220" s="18" t="s">
        <v>61</v>
      </c>
      <c r="B220" s="18"/>
      <c r="C220" s="18"/>
      <c r="D220" s="18" t="e">
        <f t="shared" si="4"/>
        <v>#REF!</v>
      </c>
      <c r="E220" s="3"/>
      <c r="F220"/>
      <c r="G220"/>
    </row>
    <row r="221" spans="1:7">
      <c r="A221" s="13" t="s">
        <v>8</v>
      </c>
      <c r="B221" s="13"/>
      <c r="C221" s="13"/>
      <c r="D221" s="13">
        <f>LOG(D212/D217)</f>
        <v>0.12854286087712524</v>
      </c>
      <c r="E221" s="3"/>
      <c r="F221"/>
      <c r="G221"/>
    </row>
    <row r="222" spans="1:7">
      <c r="A222" s="13" t="s">
        <v>9</v>
      </c>
      <c r="B222" s="13"/>
      <c r="C222" s="13"/>
      <c r="D222" s="20">
        <f>ROUND(5.7+5.7*D221^2+6,1)</f>
        <v>11.8</v>
      </c>
      <c r="E222" s="21" t="s">
        <v>29</v>
      </c>
      <c r="F222"/>
      <c r="G222"/>
    </row>
    <row r="223" spans="1:7">
      <c r="A223" s="3" t="s">
        <v>11</v>
      </c>
      <c r="B223" s="3"/>
      <c r="C223" s="3"/>
      <c r="D223" s="3">
        <f>LOG(D212/D213)</f>
        <v>0.34440124680429413</v>
      </c>
      <c r="E223" s="3"/>
      <c r="F223"/>
      <c r="G223"/>
    </row>
    <row r="224" spans="1:7">
      <c r="A224" s="3" t="s">
        <v>3</v>
      </c>
      <c r="B224" s="3"/>
      <c r="C224" s="3"/>
      <c r="D224" s="25">
        <f>ROUND(5.7+5.7*D223^2+6,1)</f>
        <v>12.4</v>
      </c>
      <c r="E224" s="21" t="s">
        <v>29</v>
      </c>
      <c r="F224"/>
      <c r="G224"/>
    </row>
    <row r="225" spans="1:7">
      <c r="A225" s="13" t="s">
        <v>20</v>
      </c>
      <c r="B225" s="13"/>
      <c r="C225" s="13"/>
      <c r="D225" s="13">
        <f>LOG(D212/AVERAGE(D213,D217))</f>
        <v>0.22319679358095748</v>
      </c>
      <c r="E225" s="3"/>
      <c r="F225"/>
      <c r="G225"/>
    </row>
    <row r="226" spans="1:7">
      <c r="A226" s="13" t="s">
        <v>4</v>
      </c>
      <c r="B226" s="13"/>
      <c r="C226" s="13"/>
      <c r="D226" s="28">
        <f>ROUND(5.7+14.1*D225+5.7*D225^2+12,1)</f>
        <v>21.1</v>
      </c>
      <c r="E226" s="27" t="s">
        <v>30</v>
      </c>
      <c r="F226"/>
      <c r="G226"/>
    </row>
    <row r="227" spans="1:7">
      <c r="A227" s="3" t="s">
        <v>25</v>
      </c>
      <c r="B227" s="3"/>
      <c r="C227" s="3"/>
      <c r="D227" s="3" t="e">
        <f>LOG(D212/D218)</f>
        <v>#REF!</v>
      </c>
      <c r="E227" s="3"/>
      <c r="F227"/>
      <c r="G227"/>
    </row>
    <row r="228" spans="1:7">
      <c r="A228" s="3" t="s">
        <v>22</v>
      </c>
      <c r="B228" s="3"/>
      <c r="C228" s="3"/>
      <c r="D228" s="25" t="e">
        <f>ROUND(5.7+5.7*D227^2+6,1)</f>
        <v>#REF!</v>
      </c>
      <c r="E228" s="21" t="s">
        <v>29</v>
      </c>
      <c r="F228"/>
      <c r="G228"/>
    </row>
    <row r="229" spans="1:7">
      <c r="A229" s="13" t="s">
        <v>21</v>
      </c>
      <c r="B229" s="13"/>
      <c r="C229" s="13"/>
      <c r="D229" s="13" t="e">
        <f>LOG(D212/D214)</f>
        <v>#REF!</v>
      </c>
      <c r="E229" s="3"/>
      <c r="F229"/>
      <c r="G229"/>
    </row>
    <row r="230" spans="1:7">
      <c r="A230" s="13" t="s">
        <v>26</v>
      </c>
      <c r="B230" s="13"/>
      <c r="C230" s="13"/>
      <c r="D230" s="20" t="e">
        <f>ROUND(5.7+5.7*D229^2+6,1)</f>
        <v>#REF!</v>
      </c>
      <c r="E230" s="21" t="s">
        <v>29</v>
      </c>
      <c r="F230"/>
      <c r="G230"/>
    </row>
    <row r="231" spans="1:7">
      <c r="A231" s="14" t="s">
        <v>27</v>
      </c>
      <c r="D231" s="3" t="e">
        <f>LOG(D212/AVERAGE(D214,D218))</f>
        <v>#REF!</v>
      </c>
      <c r="E231" s="3"/>
      <c r="F231"/>
      <c r="G231"/>
    </row>
    <row r="232" spans="1:7">
      <c r="A232" s="14" t="s">
        <v>28</v>
      </c>
      <c r="D232" s="29" t="e">
        <f>ROUND(5.7+14.1*D231+5.7*D231^2+12,1)</f>
        <v>#REF!</v>
      </c>
      <c r="E232" s="27" t="s">
        <v>30</v>
      </c>
      <c r="F232"/>
      <c r="G232"/>
    </row>
    <row r="233" spans="1:7">
      <c r="A233" s="13" t="s">
        <v>31</v>
      </c>
      <c r="B233" s="13"/>
      <c r="C233" s="13"/>
      <c r="D233" s="13" t="e">
        <f>LOG(D212/D219)</f>
        <v>#REF!</v>
      </c>
      <c r="E233" s="3"/>
      <c r="F233"/>
      <c r="G233"/>
    </row>
    <row r="234" spans="1:7">
      <c r="A234" s="13" t="s">
        <v>32</v>
      </c>
      <c r="B234" s="13"/>
      <c r="C234" s="13"/>
      <c r="D234" s="20" t="e">
        <f>ROUND(5.7+5.7*D233^2+6,1)</f>
        <v>#REF!</v>
      </c>
      <c r="E234" s="21" t="s">
        <v>29</v>
      </c>
      <c r="F234"/>
      <c r="G234"/>
    </row>
    <row r="235" spans="1:7">
      <c r="A235" s="14" t="s">
        <v>33</v>
      </c>
      <c r="D235" s="3" t="e">
        <f>LOG(D212/D215)</f>
        <v>#REF!</v>
      </c>
      <c r="F235"/>
      <c r="G235"/>
    </row>
    <row r="236" spans="1:7">
      <c r="A236" s="14" t="s">
        <v>34</v>
      </c>
      <c r="D236" s="25" t="e">
        <f>ROUND(5.7+5.7*D235^2+6,1)</f>
        <v>#REF!</v>
      </c>
      <c r="E236" s="21" t="s">
        <v>29</v>
      </c>
      <c r="F236"/>
      <c r="G236"/>
    </row>
    <row r="237" spans="1:7">
      <c r="A237" s="13" t="s">
        <v>35</v>
      </c>
      <c r="B237" s="13"/>
      <c r="C237" s="13"/>
      <c r="D237" s="13" t="e">
        <f>LOG(D212/AVERAGE(D215,D219))</f>
        <v>#REF!</v>
      </c>
      <c r="E237" s="3"/>
      <c r="F237"/>
      <c r="G237"/>
    </row>
    <row r="238" spans="1:7">
      <c r="A238" s="13" t="s">
        <v>36</v>
      </c>
      <c r="B238" s="13"/>
      <c r="C238" s="13"/>
      <c r="D238" s="28" t="e">
        <f>ROUND(5.7+14.1*D237+5.7*D237^2+12,1)</f>
        <v>#REF!</v>
      </c>
      <c r="E238" s="27" t="s">
        <v>30</v>
      </c>
      <c r="F238"/>
      <c r="G238"/>
    </row>
    <row r="239" spans="1:7">
      <c r="A239" s="14" t="s">
        <v>37</v>
      </c>
      <c r="D239" s="3" t="e">
        <f>LOG(D212/D220)</f>
        <v>#REF!</v>
      </c>
      <c r="E239" s="3"/>
      <c r="F239"/>
      <c r="G239"/>
    </row>
    <row r="240" spans="1:7">
      <c r="A240" s="14" t="s">
        <v>38</v>
      </c>
      <c r="D240" s="25" t="e">
        <f>ROUND(5.7+5.7*D239^2+6,1)</f>
        <v>#REF!</v>
      </c>
      <c r="E240" s="21" t="s">
        <v>29</v>
      </c>
      <c r="F240"/>
      <c r="G240"/>
    </row>
    <row r="241" spans="1:7">
      <c r="A241" s="13" t="s">
        <v>39</v>
      </c>
      <c r="B241" s="13"/>
      <c r="C241" s="13"/>
      <c r="D241" s="13" t="e">
        <f>LOG(D212/D216)</f>
        <v>#REF!</v>
      </c>
      <c r="F241"/>
      <c r="G241"/>
    </row>
    <row r="242" spans="1:7">
      <c r="A242" s="13" t="s">
        <v>40</v>
      </c>
      <c r="B242" s="13"/>
      <c r="C242" s="13"/>
      <c r="D242" s="20" t="e">
        <f>ROUND(5.7+5.7*D241^2+6,1)</f>
        <v>#REF!</v>
      </c>
      <c r="E242" s="21" t="s">
        <v>29</v>
      </c>
      <c r="F242"/>
      <c r="G242"/>
    </row>
    <row r="243" spans="1:7">
      <c r="A243" s="14" t="s">
        <v>41</v>
      </c>
      <c r="D243" s="3" t="e">
        <f>LOG(D212/AVERAGE(D216,D220))</f>
        <v>#REF!</v>
      </c>
      <c r="E243" s="3"/>
      <c r="F243"/>
      <c r="G243"/>
    </row>
    <row r="244" spans="1:7">
      <c r="A244" s="14" t="s">
        <v>42</v>
      </c>
      <c r="D244" s="29" t="e">
        <f>ROUND(5.7+14.1*D243+5.7*D243^2+12,1)</f>
        <v>#REF!</v>
      </c>
      <c r="E244" s="27" t="s">
        <v>30</v>
      </c>
      <c r="F244"/>
      <c r="G244"/>
    </row>
    <row r="247" spans="1:7">
      <c r="A247" s="12" t="s">
        <v>64</v>
      </c>
      <c r="B247" s="12"/>
      <c r="C247" s="12"/>
      <c r="D247" s="3"/>
      <c r="E247" s="3"/>
      <c r="F247"/>
      <c r="G247"/>
    </row>
    <row r="248" spans="1:7">
      <c r="A248" s="17" t="s">
        <v>10</v>
      </c>
      <c r="B248" s="17"/>
      <c r="C248" s="17"/>
      <c r="D248" s="17">
        <v>7</v>
      </c>
      <c r="E248" s="3"/>
      <c r="F248"/>
      <c r="G248"/>
    </row>
    <row r="249" spans="1:7">
      <c r="A249" s="18" t="s">
        <v>52</v>
      </c>
      <c r="B249" s="18"/>
      <c r="C249" s="18"/>
      <c r="D249" s="18">
        <f t="shared" ref="D249:D257" si="5">D212</f>
        <v>484</v>
      </c>
      <c r="E249" s="3"/>
      <c r="F249"/>
      <c r="G249"/>
    </row>
    <row r="250" spans="1:7">
      <c r="A250" s="19" t="s">
        <v>54</v>
      </c>
      <c r="B250" s="19"/>
      <c r="C250" s="19"/>
      <c r="D250" s="19">
        <f t="shared" si="5"/>
        <v>219</v>
      </c>
      <c r="E250" s="3"/>
      <c r="F250"/>
      <c r="G250"/>
    </row>
    <row r="251" spans="1:7">
      <c r="A251" s="19" t="s">
        <v>55</v>
      </c>
      <c r="B251" s="19"/>
      <c r="C251" s="19"/>
      <c r="D251" s="19" t="e">
        <f t="shared" si="5"/>
        <v>#REF!</v>
      </c>
      <c r="E251" s="3"/>
      <c r="F251"/>
      <c r="G251"/>
    </row>
    <row r="252" spans="1:7">
      <c r="A252" s="19" t="s">
        <v>56</v>
      </c>
      <c r="B252" s="19"/>
      <c r="C252" s="19"/>
      <c r="D252" s="19" t="e">
        <f t="shared" si="5"/>
        <v>#REF!</v>
      </c>
      <c r="E252" s="3"/>
      <c r="F252"/>
      <c r="G252"/>
    </row>
    <row r="253" spans="1:7">
      <c r="A253" s="19" t="s">
        <v>57</v>
      </c>
      <c r="B253" s="19"/>
      <c r="C253" s="19"/>
      <c r="D253" s="19" t="e">
        <f t="shared" si="5"/>
        <v>#REF!</v>
      </c>
      <c r="E253" s="3"/>
      <c r="F253"/>
      <c r="G253"/>
    </row>
    <row r="254" spans="1:7">
      <c r="A254" s="18" t="s">
        <v>58</v>
      </c>
      <c r="B254" s="18"/>
      <c r="C254" s="18"/>
      <c r="D254" s="18">
        <f t="shared" si="5"/>
        <v>360</v>
      </c>
      <c r="E254" s="3"/>
      <c r="F254"/>
      <c r="G254"/>
    </row>
    <row r="255" spans="1:7">
      <c r="A255" s="18" t="s">
        <v>59</v>
      </c>
      <c r="B255" s="18"/>
      <c r="C255" s="18"/>
      <c r="D255" s="18" t="e">
        <f t="shared" si="5"/>
        <v>#REF!</v>
      </c>
      <c r="E255" s="3"/>
      <c r="F255"/>
      <c r="G255"/>
    </row>
    <row r="256" spans="1:7">
      <c r="A256" s="18" t="s">
        <v>60</v>
      </c>
      <c r="B256" s="18"/>
      <c r="C256" s="18"/>
      <c r="D256" s="18" t="e">
        <f t="shared" si="5"/>
        <v>#REF!</v>
      </c>
      <c r="E256" s="3"/>
      <c r="F256"/>
      <c r="G256"/>
    </row>
    <row r="257" spans="1:7">
      <c r="A257" s="18" t="s">
        <v>61</v>
      </c>
      <c r="B257" s="18"/>
      <c r="C257" s="18"/>
      <c r="D257" s="18" t="e">
        <f t="shared" si="5"/>
        <v>#REF!</v>
      </c>
      <c r="E257" s="3"/>
      <c r="F257"/>
      <c r="G257"/>
    </row>
    <row r="258" spans="1:7">
      <c r="A258" s="13" t="s">
        <v>8</v>
      </c>
      <c r="B258" s="13"/>
      <c r="C258" s="13"/>
      <c r="D258" s="13">
        <f>LOG(D249/D254)</f>
        <v>0.12854286087712524</v>
      </c>
      <c r="E258" s="3"/>
      <c r="F258"/>
      <c r="G258"/>
    </row>
    <row r="259" spans="1:7">
      <c r="A259" s="13" t="s">
        <v>9</v>
      </c>
      <c r="B259" s="13"/>
      <c r="C259" s="13"/>
      <c r="D259" s="20">
        <f>ROUND(5.7+5.7*D258^2+6,1)</f>
        <v>11.8</v>
      </c>
      <c r="E259" s="21" t="s">
        <v>29</v>
      </c>
      <c r="F259"/>
      <c r="G259"/>
    </row>
    <row r="260" spans="1:7">
      <c r="A260" s="3" t="s">
        <v>11</v>
      </c>
      <c r="B260" s="3"/>
      <c r="C260" s="3"/>
      <c r="D260" s="3">
        <f>LOG(D254/AVERAGE(D249,D250))</f>
        <v>1.0377171411444522E-2</v>
      </c>
      <c r="E260" s="3"/>
      <c r="F260"/>
      <c r="G260"/>
    </row>
    <row r="261" spans="1:7">
      <c r="A261" s="3" t="s">
        <v>3</v>
      </c>
      <c r="B261" s="3"/>
      <c r="C261" s="3"/>
      <c r="D261" s="29">
        <f>ROUND(5.7+14.1*D260+5.7*D260^2+12,1)</f>
        <v>17.8</v>
      </c>
      <c r="E261" s="27" t="s">
        <v>30</v>
      </c>
      <c r="F261"/>
      <c r="G261"/>
    </row>
    <row r="262" spans="1:7">
      <c r="A262" s="13" t="s">
        <v>20</v>
      </c>
      <c r="B262" s="13"/>
      <c r="C262" s="13"/>
      <c r="D262" s="13">
        <f>LOG(D250/D254)</f>
        <v>-0.21585838592716897</v>
      </c>
      <c r="E262" s="3"/>
      <c r="F262"/>
      <c r="G262"/>
    </row>
    <row r="263" spans="1:7">
      <c r="A263" s="13" t="s">
        <v>4</v>
      </c>
      <c r="B263" s="13"/>
      <c r="C263" s="13"/>
      <c r="D263" s="20">
        <f>ROUND(5.7+5.7*D262^2+6,1)</f>
        <v>12</v>
      </c>
      <c r="E263" s="21" t="s">
        <v>29</v>
      </c>
      <c r="F263"/>
      <c r="G263"/>
    </row>
    <row r="264" spans="1:7">
      <c r="A264" s="3" t="s">
        <v>25</v>
      </c>
      <c r="B264" s="3"/>
      <c r="C264" s="3"/>
      <c r="D264" s="3" t="e">
        <f>LOG(D249/D255)</f>
        <v>#REF!</v>
      </c>
      <c r="E264" s="3"/>
      <c r="F264"/>
      <c r="G264"/>
    </row>
    <row r="265" spans="1:7">
      <c r="A265" s="3" t="s">
        <v>22</v>
      </c>
      <c r="B265" s="3"/>
      <c r="C265" s="3"/>
      <c r="D265" s="25" t="e">
        <f>ROUND(5.7+5.7*D264^2+6,1)</f>
        <v>#REF!</v>
      </c>
      <c r="E265" s="21" t="s">
        <v>29</v>
      </c>
      <c r="F265"/>
      <c r="G265"/>
    </row>
    <row r="266" spans="1:7">
      <c r="A266" s="13" t="s">
        <v>21</v>
      </c>
      <c r="B266" s="13"/>
      <c r="C266" s="13"/>
      <c r="D266" s="13" t="e">
        <f>LOG(D255/AVERAGE(D249,D251))</f>
        <v>#REF!</v>
      </c>
      <c r="E266" s="3"/>
      <c r="F266"/>
      <c r="G266"/>
    </row>
    <row r="267" spans="1:7">
      <c r="A267" s="13" t="s">
        <v>26</v>
      </c>
      <c r="B267" s="13"/>
      <c r="C267" s="13"/>
      <c r="D267" s="28" t="e">
        <f>ROUND(5.7+14.1*D266+5.7*D266^2+12,1)</f>
        <v>#REF!</v>
      </c>
      <c r="E267" s="27" t="s">
        <v>30</v>
      </c>
      <c r="F267"/>
      <c r="G267"/>
    </row>
    <row r="268" spans="1:7">
      <c r="A268" s="14" t="s">
        <v>27</v>
      </c>
      <c r="D268" s="3" t="e">
        <f>LOG(D251/D255)</f>
        <v>#REF!</v>
      </c>
      <c r="E268" s="3"/>
      <c r="F268"/>
      <c r="G268"/>
    </row>
    <row r="269" spans="1:7">
      <c r="A269" s="14" t="s">
        <v>28</v>
      </c>
      <c r="D269" s="25" t="e">
        <f>ROUND(5.7+5.7*D268^2+6,1)</f>
        <v>#REF!</v>
      </c>
      <c r="E269" s="21" t="s">
        <v>29</v>
      </c>
      <c r="F269"/>
      <c r="G269"/>
    </row>
    <row r="270" spans="1:7">
      <c r="A270" s="13" t="s">
        <v>31</v>
      </c>
      <c r="B270" s="13"/>
      <c r="C270" s="13"/>
      <c r="D270" s="13" t="e">
        <f>LOG(D249/D256)</f>
        <v>#REF!</v>
      </c>
      <c r="E270" s="3"/>
      <c r="F270"/>
      <c r="G270"/>
    </row>
    <row r="271" spans="1:7">
      <c r="A271" s="13" t="s">
        <v>32</v>
      </c>
      <c r="B271" s="13"/>
      <c r="C271" s="13"/>
      <c r="D271" s="20" t="e">
        <f>ROUND(5.7+5.7*D270^2+6,1)</f>
        <v>#REF!</v>
      </c>
      <c r="E271" s="21" t="s">
        <v>29</v>
      </c>
      <c r="F271"/>
      <c r="G271"/>
    </row>
    <row r="272" spans="1:7">
      <c r="A272" s="14" t="s">
        <v>33</v>
      </c>
      <c r="D272" s="3" t="e">
        <f>LOG(D256/AVERAGE(D249,D252))</f>
        <v>#REF!</v>
      </c>
      <c r="F272"/>
      <c r="G272"/>
    </row>
    <row r="273" spans="1:7">
      <c r="A273" s="14" t="s">
        <v>34</v>
      </c>
      <c r="D273" s="29" t="e">
        <f>ROUND(5.7+14.1*D272+5.7*D272^2+12,1)</f>
        <v>#REF!</v>
      </c>
      <c r="E273" s="27" t="s">
        <v>30</v>
      </c>
      <c r="F273"/>
      <c r="G273"/>
    </row>
    <row r="274" spans="1:7">
      <c r="A274" s="13" t="s">
        <v>35</v>
      </c>
      <c r="B274" s="13"/>
      <c r="C274" s="13"/>
      <c r="D274" s="13" t="e">
        <f>LOG(D252/D256)</f>
        <v>#REF!</v>
      </c>
      <c r="E274" s="3"/>
      <c r="F274"/>
      <c r="G274"/>
    </row>
    <row r="275" spans="1:7">
      <c r="A275" s="13" t="s">
        <v>36</v>
      </c>
      <c r="B275" s="13"/>
      <c r="C275" s="13"/>
      <c r="D275" s="20" t="e">
        <f>ROUND(5.7+5.7*D274^2+6,1)</f>
        <v>#REF!</v>
      </c>
      <c r="E275" s="21" t="s">
        <v>29</v>
      </c>
      <c r="F275"/>
      <c r="G275"/>
    </row>
    <row r="276" spans="1:7">
      <c r="A276" s="14" t="s">
        <v>37</v>
      </c>
      <c r="D276" s="3" t="e">
        <f>LOG(D249/D257)</f>
        <v>#REF!</v>
      </c>
      <c r="E276" s="3"/>
      <c r="F276"/>
      <c r="G276"/>
    </row>
    <row r="277" spans="1:7">
      <c r="A277" s="14" t="s">
        <v>38</v>
      </c>
      <c r="D277" s="25" t="e">
        <f>ROUND(5.7+5.7*D276^2+6,1)</f>
        <v>#REF!</v>
      </c>
      <c r="E277" s="21" t="s">
        <v>29</v>
      </c>
      <c r="F277"/>
      <c r="G277"/>
    </row>
    <row r="278" spans="1:7">
      <c r="A278" s="13" t="s">
        <v>39</v>
      </c>
      <c r="B278" s="13"/>
      <c r="C278" s="13"/>
      <c r="D278" s="13" t="e">
        <f>LOG(D257/AVERAGE(D249,D253))</f>
        <v>#REF!</v>
      </c>
      <c r="F278"/>
      <c r="G278"/>
    </row>
    <row r="279" spans="1:7">
      <c r="A279" s="13" t="s">
        <v>40</v>
      </c>
      <c r="B279" s="13"/>
      <c r="C279" s="13"/>
      <c r="D279" s="28" t="e">
        <f>ROUND(5.7+14.1*D278+5.7*D278^2+12,1)</f>
        <v>#REF!</v>
      </c>
      <c r="E279" s="27" t="s">
        <v>30</v>
      </c>
      <c r="F279"/>
      <c r="G279"/>
    </row>
    <row r="280" spans="1:7">
      <c r="A280" s="14" t="s">
        <v>41</v>
      </c>
      <c r="D280" s="3" t="e">
        <f>LOG(D253/D257)</f>
        <v>#REF!</v>
      </c>
      <c r="E280" s="3"/>
      <c r="F280"/>
      <c r="G280"/>
    </row>
    <row r="281" spans="1:7">
      <c r="A281" s="14" t="s">
        <v>42</v>
      </c>
      <c r="D281" s="25" t="e">
        <f>ROUND(5.7+5.7*D280^2+6,1)</f>
        <v>#REF!</v>
      </c>
      <c r="E281" s="21" t="s">
        <v>29</v>
      </c>
      <c r="F281"/>
      <c r="G281"/>
    </row>
    <row r="284" spans="1:7">
      <c r="A284" s="12" t="s">
        <v>64</v>
      </c>
      <c r="B284" s="12"/>
      <c r="C284" s="12"/>
      <c r="D284" s="3"/>
      <c r="E284" s="3"/>
      <c r="F284"/>
      <c r="G284"/>
    </row>
    <row r="285" spans="1:7">
      <c r="A285" s="17" t="s">
        <v>10</v>
      </c>
      <c r="B285" s="17"/>
      <c r="C285" s="17"/>
      <c r="D285" s="17">
        <v>8</v>
      </c>
      <c r="E285" s="3"/>
      <c r="F285"/>
      <c r="G285"/>
    </row>
    <row r="286" spans="1:7">
      <c r="A286" s="18" t="s">
        <v>52</v>
      </c>
      <c r="B286" s="18"/>
      <c r="C286" s="18"/>
      <c r="D286" s="18">
        <f t="shared" ref="D286:D294" si="6">D249</f>
        <v>484</v>
      </c>
      <c r="E286" s="3"/>
      <c r="F286"/>
      <c r="G286"/>
    </row>
    <row r="287" spans="1:7">
      <c r="A287" s="19" t="s">
        <v>54</v>
      </c>
      <c r="B287" s="19"/>
      <c r="C287" s="19"/>
      <c r="D287" s="19">
        <f t="shared" si="6"/>
        <v>219</v>
      </c>
      <c r="E287" s="3"/>
      <c r="F287"/>
      <c r="G287"/>
    </row>
    <row r="288" spans="1:7">
      <c r="A288" s="19" t="s">
        <v>55</v>
      </c>
      <c r="B288" s="19"/>
      <c r="C288" s="19"/>
      <c r="D288" s="19" t="e">
        <f t="shared" si="6"/>
        <v>#REF!</v>
      </c>
      <c r="E288" s="3"/>
      <c r="F288"/>
      <c r="G288"/>
    </row>
    <row r="289" spans="1:7">
      <c r="A289" s="19" t="s">
        <v>56</v>
      </c>
      <c r="B289" s="19"/>
      <c r="C289" s="19"/>
      <c r="D289" s="19" t="e">
        <f t="shared" si="6"/>
        <v>#REF!</v>
      </c>
      <c r="E289" s="3"/>
      <c r="F289"/>
      <c r="G289"/>
    </row>
    <row r="290" spans="1:7">
      <c r="A290" s="19" t="s">
        <v>57</v>
      </c>
      <c r="B290" s="19"/>
      <c r="C290" s="19"/>
      <c r="D290" s="19" t="e">
        <f t="shared" si="6"/>
        <v>#REF!</v>
      </c>
      <c r="E290" s="3"/>
      <c r="F290"/>
      <c r="G290"/>
    </row>
    <row r="291" spans="1:7">
      <c r="A291" s="18" t="s">
        <v>58</v>
      </c>
      <c r="B291" s="18"/>
      <c r="C291" s="18"/>
      <c r="D291" s="18">
        <f t="shared" si="6"/>
        <v>360</v>
      </c>
      <c r="E291" s="3"/>
      <c r="F291"/>
      <c r="G291"/>
    </row>
    <row r="292" spans="1:7">
      <c r="A292" s="18" t="s">
        <v>59</v>
      </c>
      <c r="B292" s="18"/>
      <c r="C292" s="18"/>
      <c r="D292" s="18" t="e">
        <f t="shared" si="6"/>
        <v>#REF!</v>
      </c>
      <c r="E292" s="3"/>
      <c r="F292"/>
      <c r="G292"/>
    </row>
    <row r="293" spans="1:7">
      <c r="A293" s="18" t="s">
        <v>60</v>
      </c>
      <c r="B293" s="18"/>
      <c r="C293" s="18"/>
      <c r="D293" s="18" t="e">
        <f t="shared" si="6"/>
        <v>#REF!</v>
      </c>
      <c r="E293" s="3"/>
      <c r="F293"/>
      <c r="G293"/>
    </row>
    <row r="294" spans="1:7">
      <c r="A294" s="18" t="s">
        <v>61</v>
      </c>
      <c r="B294" s="18"/>
      <c r="C294" s="18"/>
      <c r="D294" s="18" t="e">
        <f t="shared" si="6"/>
        <v>#REF!</v>
      </c>
      <c r="E294" s="3"/>
      <c r="F294"/>
      <c r="G294"/>
    </row>
    <row r="295" spans="1:7">
      <c r="A295" s="13" t="s">
        <v>8</v>
      </c>
      <c r="B295" s="13"/>
      <c r="C295" s="13"/>
      <c r="D295" s="13">
        <f>LOG(D286/D291)</f>
        <v>0.12854286087712524</v>
      </c>
      <c r="E295" s="3"/>
      <c r="F295"/>
      <c r="G295"/>
    </row>
    <row r="296" spans="1:7">
      <c r="A296" s="13" t="s">
        <v>9</v>
      </c>
      <c r="B296" s="13"/>
      <c r="C296" s="13"/>
      <c r="D296" s="20">
        <f>ROUND(5.7+5.7*D295^2+6,1)</f>
        <v>11.8</v>
      </c>
      <c r="E296" s="21" t="s">
        <v>29</v>
      </c>
      <c r="F296"/>
      <c r="G296"/>
    </row>
    <row r="297" spans="1:7">
      <c r="A297" s="3" t="s">
        <v>11</v>
      </c>
      <c r="B297" s="3"/>
      <c r="C297" s="3"/>
      <c r="D297" s="3">
        <f>LOG(D291/AVERAGE(D286,D287))</f>
        <v>1.0377171411444522E-2</v>
      </c>
      <c r="E297" s="3"/>
      <c r="F297"/>
      <c r="G297"/>
    </row>
    <row r="298" spans="1:7">
      <c r="A298" s="3" t="s">
        <v>3</v>
      </c>
      <c r="B298" s="3"/>
      <c r="C298" s="3"/>
      <c r="D298" s="24">
        <f>ROUND(IF(3.7+14.1*D297+5.7*D297^2&lt;-4,-4,IF(3.7+14.1*D297+5.7*D297^2&gt;0,0,3.7+14.1*D297+5.7*D297^2)),1)</f>
        <v>0</v>
      </c>
      <c r="E298" s="23" t="s">
        <v>62</v>
      </c>
      <c r="F298"/>
      <c r="G298"/>
    </row>
    <row r="299" spans="1:7">
      <c r="A299" s="13" t="s">
        <v>20</v>
      </c>
      <c r="B299" s="13"/>
      <c r="C299" s="13"/>
      <c r="D299" s="13">
        <f>LOG(D287/D291)</f>
        <v>-0.21585838592716897</v>
      </c>
      <c r="E299" s="3"/>
      <c r="F299"/>
      <c r="G299"/>
    </row>
    <row r="300" spans="1:7">
      <c r="A300" s="13" t="s">
        <v>4</v>
      </c>
      <c r="B300" s="13"/>
      <c r="C300" s="13"/>
      <c r="D300" s="20">
        <f>ROUND(5.7+5.7*D299^2+6,1)</f>
        <v>12</v>
      </c>
      <c r="E300" s="21" t="s">
        <v>29</v>
      </c>
      <c r="F300"/>
      <c r="G300"/>
    </row>
    <row r="301" spans="1:7">
      <c r="A301" s="3" t="s">
        <v>25</v>
      </c>
      <c r="B301" s="3"/>
      <c r="C301" s="3"/>
      <c r="D301" s="3" t="e">
        <f>LOG(D286/D292)</f>
        <v>#REF!</v>
      </c>
      <c r="E301" s="3"/>
      <c r="F301"/>
      <c r="G301"/>
    </row>
    <row r="302" spans="1:7">
      <c r="A302" s="3" t="s">
        <v>22</v>
      </c>
      <c r="B302" s="3"/>
      <c r="C302" s="3"/>
      <c r="D302" s="25" t="e">
        <f>ROUND(5.7+5.7*D301^2+6,1)</f>
        <v>#REF!</v>
      </c>
      <c r="E302" s="21" t="s">
        <v>29</v>
      </c>
      <c r="F302"/>
      <c r="G302"/>
    </row>
    <row r="303" spans="1:7">
      <c r="A303" s="13" t="s">
        <v>21</v>
      </c>
      <c r="B303" s="13"/>
      <c r="C303" s="13"/>
      <c r="D303" s="13" t="e">
        <f>LOG(D292/AVERAGE(D286,D288))</f>
        <v>#REF!</v>
      </c>
      <c r="E303" s="3"/>
      <c r="F303"/>
      <c r="G303"/>
    </row>
    <row r="304" spans="1:7">
      <c r="A304" s="13" t="s">
        <v>26</v>
      </c>
      <c r="B304" s="13"/>
      <c r="C304" s="13"/>
      <c r="D304" s="22" t="e">
        <f>ROUND(IF(3.7+14.1*D303+5.7*D303^2&lt;-4,-4,IF(3.7+14.1*D303+5.7*D303^2&gt;0,0,3.7+14.1*D303+5.7*D303^2)),1)</f>
        <v>#REF!</v>
      </c>
      <c r="E304" s="23" t="s">
        <v>62</v>
      </c>
      <c r="F304"/>
      <c r="G304"/>
    </row>
    <row r="305" spans="1:7">
      <c r="A305" s="14" t="s">
        <v>27</v>
      </c>
      <c r="D305" s="3" t="e">
        <f>LOG(D288/D292)</f>
        <v>#REF!</v>
      </c>
      <c r="E305" s="3"/>
      <c r="F305"/>
      <c r="G305"/>
    </row>
    <row r="306" spans="1:7">
      <c r="A306" s="14" t="s">
        <v>28</v>
      </c>
      <c r="D306" s="25" t="e">
        <f>ROUND(5.7+5.7*D305^2+6,1)</f>
        <v>#REF!</v>
      </c>
      <c r="E306" s="21" t="s">
        <v>29</v>
      </c>
      <c r="F306"/>
      <c r="G306"/>
    </row>
    <row r="307" spans="1:7">
      <c r="A307" s="13" t="s">
        <v>31</v>
      </c>
      <c r="B307" s="13"/>
      <c r="C307" s="13"/>
      <c r="D307" s="13" t="e">
        <f>LOG(D286/D293)</f>
        <v>#REF!</v>
      </c>
      <c r="E307" s="3"/>
      <c r="F307"/>
      <c r="G307"/>
    </row>
    <row r="308" spans="1:7">
      <c r="A308" s="13" t="s">
        <v>32</v>
      </c>
      <c r="B308" s="13"/>
      <c r="C308" s="13"/>
      <c r="D308" s="20" t="e">
        <f>ROUND(5.7+5.7*D307^2+6,1)</f>
        <v>#REF!</v>
      </c>
      <c r="E308" s="21" t="s">
        <v>29</v>
      </c>
      <c r="F308"/>
      <c r="G308"/>
    </row>
    <row r="309" spans="1:7">
      <c r="A309" s="14" t="s">
        <v>33</v>
      </c>
      <c r="D309" s="3" t="e">
        <f>LOG(D293/AVERAGE(D286,D289))</f>
        <v>#REF!</v>
      </c>
      <c r="F309"/>
      <c r="G309"/>
    </row>
    <row r="310" spans="1:7">
      <c r="A310" s="14" t="s">
        <v>34</v>
      </c>
      <c r="D310" s="24" t="e">
        <f>ROUND(IF(3.7+14.1*D309+5.7*D309^2&lt;-4,-4,IF(3.7+14.1*D309+5.7*D309^2&gt;0,0,3.7+14.1*D309+5.7*D309^2)),1)</f>
        <v>#REF!</v>
      </c>
      <c r="E310" s="23" t="s">
        <v>62</v>
      </c>
      <c r="F310"/>
      <c r="G310"/>
    </row>
    <row r="311" spans="1:7">
      <c r="A311" s="13" t="s">
        <v>35</v>
      </c>
      <c r="B311" s="13"/>
      <c r="C311" s="13"/>
      <c r="D311" s="13" t="e">
        <f>LOG(D289/D293)</f>
        <v>#REF!</v>
      </c>
      <c r="E311" s="3"/>
      <c r="F311"/>
      <c r="G311"/>
    </row>
    <row r="312" spans="1:7">
      <c r="A312" s="13" t="s">
        <v>36</v>
      </c>
      <c r="B312" s="13"/>
      <c r="C312" s="13"/>
      <c r="D312" s="20" t="e">
        <f>ROUND(5.7+5.7*D311^2+6,1)</f>
        <v>#REF!</v>
      </c>
      <c r="E312" s="21" t="s">
        <v>29</v>
      </c>
      <c r="F312"/>
      <c r="G312"/>
    </row>
    <row r="313" spans="1:7">
      <c r="A313" s="14" t="s">
        <v>37</v>
      </c>
      <c r="D313" s="3" t="e">
        <f>LOG(D286/D294)</f>
        <v>#REF!</v>
      </c>
      <c r="E313" s="3"/>
      <c r="F313"/>
      <c r="G313"/>
    </row>
    <row r="314" spans="1:7">
      <c r="A314" s="14" t="s">
        <v>38</v>
      </c>
      <c r="D314" s="25" t="e">
        <f>ROUND(5.7+5.7*D313^2+6,1)</f>
        <v>#REF!</v>
      </c>
      <c r="E314" s="21" t="s">
        <v>29</v>
      </c>
      <c r="F314"/>
      <c r="G314"/>
    </row>
    <row r="315" spans="1:7">
      <c r="A315" s="13" t="s">
        <v>39</v>
      </c>
      <c r="B315" s="13"/>
      <c r="C315" s="13"/>
      <c r="D315" s="13" t="e">
        <f>LOG(D294/AVERAGE(D286,D290))</f>
        <v>#REF!</v>
      </c>
      <c r="F315"/>
      <c r="G315"/>
    </row>
    <row r="316" spans="1:7">
      <c r="A316" s="13" t="s">
        <v>40</v>
      </c>
      <c r="B316" s="13"/>
      <c r="C316" s="13"/>
      <c r="D316" s="22" t="e">
        <f>ROUND(IF(3.7+14.1*D315+5.7*D315^2&lt;-4,-4,IF(3.7+14.1*D315+5.7*D315^2&gt;0,0,3.7+14.1*D315+5.7*D315^2)),1)</f>
        <v>#REF!</v>
      </c>
      <c r="E316" s="23" t="s">
        <v>62</v>
      </c>
      <c r="F316"/>
      <c r="G316"/>
    </row>
    <row r="317" spans="1:7">
      <c r="A317" s="14" t="s">
        <v>41</v>
      </c>
      <c r="D317" s="3" t="e">
        <f>LOG(D290/D294)</f>
        <v>#REF!</v>
      </c>
      <c r="E317" s="3"/>
      <c r="F317"/>
      <c r="G317"/>
    </row>
    <row r="318" spans="1:7">
      <c r="A318" s="14" t="s">
        <v>42</v>
      </c>
      <c r="D318" s="25" t="e">
        <f>ROUND(5.7+5.7*D317^2+6,1)</f>
        <v>#REF!</v>
      </c>
      <c r="E318" s="21" t="s">
        <v>29</v>
      </c>
      <c r="F318"/>
      <c r="G318"/>
    </row>
    <row r="321" spans="1:7">
      <c r="A321" s="12" t="s">
        <v>64</v>
      </c>
      <c r="B321" s="12"/>
      <c r="C321" s="12"/>
      <c r="D321" s="3"/>
      <c r="E321" s="3"/>
      <c r="F321"/>
      <c r="G321"/>
    </row>
    <row r="322" spans="1:7">
      <c r="A322" s="17" t="s">
        <v>10</v>
      </c>
      <c r="B322" s="17"/>
      <c r="C322" s="17"/>
      <c r="D322" s="17">
        <v>9</v>
      </c>
      <c r="E322" s="3"/>
      <c r="F322"/>
      <c r="G322"/>
    </row>
    <row r="323" spans="1:7">
      <c r="A323" s="18" t="s">
        <v>52</v>
      </c>
      <c r="B323" s="18"/>
      <c r="C323" s="18"/>
      <c r="D323" s="18">
        <f t="shared" ref="D323:D331" si="7">D286</f>
        <v>484</v>
      </c>
      <c r="E323" s="3"/>
      <c r="F323"/>
      <c r="G323"/>
    </row>
    <row r="324" spans="1:7">
      <c r="A324" s="19" t="s">
        <v>54</v>
      </c>
      <c r="B324" s="19"/>
      <c r="C324" s="19"/>
      <c r="D324" s="19">
        <f t="shared" si="7"/>
        <v>219</v>
      </c>
      <c r="E324" s="3"/>
      <c r="F324"/>
      <c r="G324"/>
    </row>
    <row r="325" spans="1:7">
      <c r="A325" s="19" t="s">
        <v>55</v>
      </c>
      <c r="B325" s="19"/>
      <c r="C325" s="19"/>
      <c r="D325" s="19" t="e">
        <f t="shared" si="7"/>
        <v>#REF!</v>
      </c>
      <c r="E325" s="3"/>
      <c r="F325"/>
      <c r="G325"/>
    </row>
    <row r="326" spans="1:7">
      <c r="A326" s="19" t="s">
        <v>56</v>
      </c>
      <c r="B326" s="19"/>
      <c r="C326" s="19"/>
      <c r="D326" s="19" t="e">
        <f t="shared" si="7"/>
        <v>#REF!</v>
      </c>
      <c r="E326" s="3"/>
      <c r="F326"/>
      <c r="G326"/>
    </row>
    <row r="327" spans="1:7">
      <c r="A327" s="19" t="s">
        <v>57</v>
      </c>
      <c r="B327" s="19"/>
      <c r="C327" s="19"/>
      <c r="D327" s="19" t="e">
        <f t="shared" si="7"/>
        <v>#REF!</v>
      </c>
      <c r="E327" s="3"/>
      <c r="F327"/>
      <c r="G327"/>
    </row>
    <row r="328" spans="1:7">
      <c r="A328" s="18" t="s">
        <v>58</v>
      </c>
      <c r="B328" s="18"/>
      <c r="C328" s="18"/>
      <c r="D328" s="18">
        <f t="shared" si="7"/>
        <v>360</v>
      </c>
      <c r="E328" s="3"/>
      <c r="F328"/>
      <c r="G328"/>
    </row>
    <row r="329" spans="1:7">
      <c r="A329" s="18" t="s">
        <v>59</v>
      </c>
      <c r="B329" s="18"/>
      <c r="C329" s="18"/>
      <c r="D329" s="18" t="e">
        <f t="shared" si="7"/>
        <v>#REF!</v>
      </c>
      <c r="E329" s="3"/>
      <c r="F329"/>
      <c r="G329"/>
    </row>
    <row r="330" spans="1:7">
      <c r="A330" s="18" t="s">
        <v>60</v>
      </c>
      <c r="B330" s="18"/>
      <c r="C330" s="18"/>
      <c r="D330" s="18" t="e">
        <f t="shared" si="7"/>
        <v>#REF!</v>
      </c>
      <c r="E330" s="3"/>
      <c r="F330"/>
      <c r="G330"/>
    </row>
    <row r="331" spans="1:7">
      <c r="A331" s="18" t="s">
        <v>61</v>
      </c>
      <c r="B331" s="18"/>
      <c r="C331" s="18"/>
      <c r="D331" s="18" t="e">
        <f t="shared" si="7"/>
        <v>#REF!</v>
      </c>
      <c r="E331" s="3"/>
      <c r="F331"/>
      <c r="G331"/>
    </row>
    <row r="332" spans="1:7">
      <c r="A332" s="13" t="s">
        <v>8</v>
      </c>
      <c r="B332" s="13"/>
      <c r="C332" s="13"/>
      <c r="D332" s="13">
        <f>LOG(D324/AVERAGE(D323,D328))</f>
        <v>-0.28486833612155554</v>
      </c>
      <c r="E332" s="3"/>
      <c r="F332"/>
      <c r="G332"/>
    </row>
    <row r="333" spans="1:7">
      <c r="A333" s="13" t="s">
        <v>9</v>
      </c>
      <c r="B333" s="13"/>
      <c r="C333" s="13"/>
      <c r="D333" s="28">
        <f>ROUND(5.7+14.1*D332+5.7*D332^2+12,1)</f>
        <v>14.1</v>
      </c>
      <c r="E333" s="27" t="s">
        <v>30</v>
      </c>
      <c r="F333"/>
      <c r="G333"/>
    </row>
    <row r="334" spans="1:7">
      <c r="A334" s="3" t="s">
        <v>11</v>
      </c>
      <c r="B334" s="3"/>
      <c r="C334" s="3"/>
      <c r="D334" s="3">
        <f>LOG(D323/D324)</f>
        <v>0.34440124680429413</v>
      </c>
      <c r="E334" s="3"/>
      <c r="F334"/>
      <c r="G334"/>
    </row>
    <row r="335" spans="1:7">
      <c r="A335" s="3" t="s">
        <v>3</v>
      </c>
      <c r="B335" s="3"/>
      <c r="C335" s="3"/>
      <c r="D335" s="25">
        <f>ROUND(5.7+5.7*D334^2+6,1)</f>
        <v>12.4</v>
      </c>
      <c r="E335" s="21" t="s">
        <v>29</v>
      </c>
      <c r="F335"/>
      <c r="G335"/>
    </row>
    <row r="336" spans="1:7">
      <c r="A336" s="13" t="s">
        <v>20</v>
      </c>
      <c r="B336" s="13"/>
      <c r="C336" s="13"/>
      <c r="D336" s="13">
        <f>LOG(D324/D328)</f>
        <v>-0.21585838592716897</v>
      </c>
      <c r="E336" s="3"/>
      <c r="F336"/>
      <c r="G336"/>
    </row>
    <row r="337" spans="1:7">
      <c r="A337" s="13" t="s">
        <v>4</v>
      </c>
      <c r="B337" s="13"/>
      <c r="C337" s="13"/>
      <c r="D337" s="20">
        <f>ROUND(5.7+5.7*D336^2+6,1)</f>
        <v>12</v>
      </c>
      <c r="E337" s="21" t="s">
        <v>29</v>
      </c>
      <c r="F337"/>
      <c r="G337"/>
    </row>
    <row r="338" spans="1:7">
      <c r="A338" s="3" t="s">
        <v>25</v>
      </c>
      <c r="B338" s="3"/>
      <c r="C338" s="3"/>
      <c r="D338" s="3" t="e">
        <f>LOG(D325/AVERAGE(D323,D329))</f>
        <v>#REF!</v>
      </c>
      <c r="E338" s="3"/>
      <c r="F338"/>
      <c r="G338"/>
    </row>
    <row r="339" spans="1:7">
      <c r="A339" s="3" t="s">
        <v>22</v>
      </c>
      <c r="B339" s="3"/>
      <c r="C339" s="3"/>
      <c r="D339" s="29" t="e">
        <f>ROUND(5.7+14.1*D338+5.7*D338^2+12,1)</f>
        <v>#REF!</v>
      </c>
      <c r="E339" s="27" t="s">
        <v>30</v>
      </c>
      <c r="F339"/>
      <c r="G339"/>
    </row>
    <row r="340" spans="1:7">
      <c r="A340" s="13" t="s">
        <v>21</v>
      </c>
      <c r="B340" s="13"/>
      <c r="C340" s="13"/>
      <c r="D340" s="13" t="e">
        <f>LOG(D323/D325)</f>
        <v>#REF!</v>
      </c>
      <c r="E340" s="3"/>
      <c r="F340"/>
      <c r="G340"/>
    </row>
    <row r="341" spans="1:7">
      <c r="A341" s="13" t="s">
        <v>26</v>
      </c>
      <c r="B341" s="13"/>
      <c r="C341" s="13"/>
      <c r="D341" s="20" t="e">
        <f>ROUND(5.7+5.7*D340^2+6,1)</f>
        <v>#REF!</v>
      </c>
      <c r="E341" s="21" t="s">
        <v>29</v>
      </c>
      <c r="F341"/>
      <c r="G341"/>
    </row>
    <row r="342" spans="1:7">
      <c r="A342" s="14" t="s">
        <v>27</v>
      </c>
      <c r="D342" s="3" t="e">
        <f>LOG(D325/D329)</f>
        <v>#REF!</v>
      </c>
      <c r="E342" s="3"/>
      <c r="F342"/>
      <c r="G342"/>
    </row>
    <row r="343" spans="1:7">
      <c r="A343" s="14" t="s">
        <v>28</v>
      </c>
      <c r="D343" s="25" t="e">
        <f>ROUND(5.7+5.7*D342^2+6,1)</f>
        <v>#REF!</v>
      </c>
      <c r="E343" s="21" t="s">
        <v>29</v>
      </c>
      <c r="F343"/>
      <c r="G343"/>
    </row>
    <row r="344" spans="1:7">
      <c r="A344" s="13" t="s">
        <v>31</v>
      </c>
      <c r="B344" s="13"/>
      <c r="C344" s="13"/>
      <c r="D344" s="13" t="e">
        <f>LOG(D326/AVERAGE(D323,D330))</f>
        <v>#REF!</v>
      </c>
      <c r="E344" s="3"/>
      <c r="F344"/>
      <c r="G344"/>
    </row>
    <row r="345" spans="1:7">
      <c r="A345" s="13" t="s">
        <v>32</v>
      </c>
      <c r="B345" s="13"/>
      <c r="C345" s="13"/>
      <c r="D345" s="28" t="e">
        <f>ROUND(5.7+14.1*D344+5.7*D344^2+12,1)</f>
        <v>#REF!</v>
      </c>
      <c r="E345" s="27" t="s">
        <v>30</v>
      </c>
      <c r="F345"/>
      <c r="G345"/>
    </row>
    <row r="346" spans="1:7">
      <c r="A346" s="14" t="s">
        <v>33</v>
      </c>
      <c r="D346" s="3" t="e">
        <f>LOG(D323/D326)</f>
        <v>#REF!</v>
      </c>
      <c r="F346"/>
      <c r="G346"/>
    </row>
    <row r="347" spans="1:7">
      <c r="A347" s="14" t="s">
        <v>34</v>
      </c>
      <c r="D347" s="25" t="e">
        <f>ROUND(5.7+5.7*D346^2+6,1)</f>
        <v>#REF!</v>
      </c>
      <c r="E347" s="21" t="s">
        <v>29</v>
      </c>
      <c r="F347"/>
      <c r="G347"/>
    </row>
    <row r="348" spans="1:7">
      <c r="A348" s="13" t="s">
        <v>35</v>
      </c>
      <c r="B348" s="13"/>
      <c r="C348" s="13"/>
      <c r="D348" s="13" t="e">
        <f>LOG(D326/D330)</f>
        <v>#REF!</v>
      </c>
      <c r="E348" s="3"/>
      <c r="F348"/>
      <c r="G348"/>
    </row>
    <row r="349" spans="1:7">
      <c r="A349" s="13" t="s">
        <v>36</v>
      </c>
      <c r="B349" s="13"/>
      <c r="C349" s="13"/>
      <c r="D349" s="20" t="e">
        <f>ROUND(5.7+5.7*D348^2+6,1)</f>
        <v>#REF!</v>
      </c>
      <c r="E349" s="21" t="s">
        <v>29</v>
      </c>
      <c r="F349"/>
      <c r="G349"/>
    </row>
    <row r="350" spans="1:7">
      <c r="A350" s="14" t="s">
        <v>37</v>
      </c>
      <c r="D350" s="3" t="e">
        <f>LOG(D327/AVERAGE(D323,D331))</f>
        <v>#REF!</v>
      </c>
      <c r="E350" s="3"/>
      <c r="F350"/>
      <c r="G350"/>
    </row>
    <row r="351" spans="1:7">
      <c r="A351" s="14" t="s">
        <v>38</v>
      </c>
      <c r="D351" s="29" t="e">
        <f>ROUND(5.7+14.1*D350+5.7*D350^2+12,1)</f>
        <v>#REF!</v>
      </c>
      <c r="E351" s="27" t="s">
        <v>30</v>
      </c>
      <c r="F351"/>
      <c r="G351"/>
    </row>
    <row r="352" spans="1:7">
      <c r="A352" s="13" t="s">
        <v>39</v>
      </c>
      <c r="B352" s="13"/>
      <c r="C352" s="13"/>
      <c r="D352" s="13" t="e">
        <f>LOG(D323/D327)</f>
        <v>#REF!</v>
      </c>
      <c r="F352"/>
      <c r="G352"/>
    </row>
    <row r="353" spans="1:7">
      <c r="A353" s="13" t="s">
        <v>40</v>
      </c>
      <c r="B353" s="13"/>
      <c r="C353" s="13"/>
      <c r="D353" s="20" t="e">
        <f>ROUND(5.7+5.7*D352^2+6,1)</f>
        <v>#REF!</v>
      </c>
      <c r="E353" s="21" t="s">
        <v>29</v>
      </c>
      <c r="F353"/>
      <c r="G353"/>
    </row>
    <row r="354" spans="1:7">
      <c r="A354" s="14" t="s">
        <v>41</v>
      </c>
      <c r="D354" s="3" t="e">
        <f>LOG(D327/D331)</f>
        <v>#REF!</v>
      </c>
      <c r="E354" s="3"/>
      <c r="F354"/>
      <c r="G354"/>
    </row>
    <row r="355" spans="1:7">
      <c r="A355" s="14" t="s">
        <v>42</v>
      </c>
      <c r="D355" s="25" t="e">
        <f>ROUND(5.7+5.7*D354^2+6,1)</f>
        <v>#REF!</v>
      </c>
      <c r="E355" s="21" t="s">
        <v>29</v>
      </c>
      <c r="F355"/>
      <c r="G355"/>
    </row>
    <row r="358" spans="1:7">
      <c r="A358" s="12" t="s">
        <v>64</v>
      </c>
      <c r="B358" s="12"/>
      <c r="C358" s="12"/>
      <c r="D358" s="3"/>
      <c r="E358" s="3"/>
      <c r="F358"/>
      <c r="G358"/>
    </row>
    <row r="359" spans="1:7">
      <c r="A359" s="17" t="s">
        <v>10</v>
      </c>
      <c r="B359" s="17"/>
      <c r="C359" s="17"/>
      <c r="D359" s="17">
        <v>10</v>
      </c>
      <c r="E359" s="3"/>
      <c r="F359"/>
      <c r="G359"/>
    </row>
    <row r="360" spans="1:7">
      <c r="A360" s="18" t="s">
        <v>52</v>
      </c>
      <c r="B360" s="18"/>
      <c r="C360" s="18"/>
      <c r="D360" s="18">
        <f t="shared" ref="D360:D368" si="8">D323</f>
        <v>484</v>
      </c>
      <c r="E360" s="3"/>
      <c r="F360"/>
      <c r="G360"/>
    </row>
    <row r="361" spans="1:7">
      <c r="A361" s="19" t="s">
        <v>54</v>
      </c>
      <c r="B361" s="19"/>
      <c r="C361" s="19"/>
      <c r="D361" s="19">
        <f t="shared" si="8"/>
        <v>219</v>
      </c>
      <c r="E361" s="3"/>
      <c r="F361"/>
      <c r="G361"/>
    </row>
    <row r="362" spans="1:7">
      <c r="A362" s="19" t="s">
        <v>55</v>
      </c>
      <c r="B362" s="19"/>
      <c r="C362" s="19"/>
      <c r="D362" s="19" t="e">
        <f t="shared" si="8"/>
        <v>#REF!</v>
      </c>
      <c r="E362" s="3"/>
      <c r="F362"/>
      <c r="G362"/>
    </row>
    <row r="363" spans="1:7">
      <c r="A363" s="19" t="s">
        <v>56</v>
      </c>
      <c r="B363" s="19"/>
      <c r="C363" s="19"/>
      <c r="D363" s="19" t="e">
        <f t="shared" si="8"/>
        <v>#REF!</v>
      </c>
      <c r="E363" s="3"/>
      <c r="F363"/>
      <c r="G363"/>
    </row>
    <row r="364" spans="1:7">
      <c r="A364" s="19" t="s">
        <v>57</v>
      </c>
      <c r="B364" s="19"/>
      <c r="C364" s="19"/>
      <c r="D364" s="19" t="e">
        <f t="shared" si="8"/>
        <v>#REF!</v>
      </c>
      <c r="E364" s="3"/>
      <c r="F364"/>
      <c r="G364"/>
    </row>
    <row r="365" spans="1:7">
      <c r="A365" s="18" t="s">
        <v>58</v>
      </c>
      <c r="B365" s="18"/>
      <c r="C365" s="18"/>
      <c r="D365" s="18">
        <f t="shared" si="8"/>
        <v>360</v>
      </c>
      <c r="E365" s="3"/>
      <c r="F365"/>
      <c r="G365"/>
    </row>
    <row r="366" spans="1:7">
      <c r="A366" s="18" t="s">
        <v>59</v>
      </c>
      <c r="B366" s="18"/>
      <c r="C366" s="18"/>
      <c r="D366" s="18" t="e">
        <f t="shared" si="8"/>
        <v>#REF!</v>
      </c>
      <c r="E366" s="3"/>
      <c r="F366"/>
      <c r="G366"/>
    </row>
    <row r="367" spans="1:7">
      <c r="A367" s="18" t="s">
        <v>60</v>
      </c>
      <c r="B367" s="18"/>
      <c r="C367" s="18"/>
      <c r="D367" s="18" t="e">
        <f t="shared" si="8"/>
        <v>#REF!</v>
      </c>
      <c r="E367" s="3"/>
      <c r="F367"/>
      <c r="G367"/>
    </row>
    <row r="368" spans="1:7">
      <c r="A368" s="18" t="s">
        <v>61</v>
      </c>
      <c r="B368" s="18"/>
      <c r="C368" s="18"/>
      <c r="D368" s="18" t="e">
        <f t="shared" si="8"/>
        <v>#REF!</v>
      </c>
      <c r="E368" s="3"/>
      <c r="F368"/>
      <c r="G368"/>
    </row>
    <row r="369" spans="1:7">
      <c r="A369" s="13" t="s">
        <v>8</v>
      </c>
      <c r="B369" s="13"/>
      <c r="C369" s="13"/>
      <c r="D369" s="13">
        <f>LOG(D361/AVERAGE(D360,D365))</f>
        <v>-0.28486833612155554</v>
      </c>
      <c r="E369" s="3"/>
      <c r="F369"/>
      <c r="G369"/>
    </row>
    <row r="370" spans="1:7">
      <c r="A370" s="13" t="s">
        <v>9</v>
      </c>
      <c r="B370" s="13"/>
      <c r="C370" s="13"/>
      <c r="D370" s="22">
        <f>ROUND(IF(3.7+14.1*D369+5.7*D369^2&lt;-4,-4,IF(3.7+14.1*D369+5.7*D369^2&gt;0,0,3.7+14.1*D369+5.7*D369^2)),1)</f>
        <v>0</v>
      </c>
      <c r="E370" s="23" t="s">
        <v>62</v>
      </c>
      <c r="F370"/>
      <c r="G370"/>
    </row>
    <row r="371" spans="1:7">
      <c r="A371" s="3" t="s">
        <v>11</v>
      </c>
      <c r="B371" s="3"/>
      <c r="C371" s="3"/>
      <c r="D371" s="3">
        <f>LOG(D360/D361)</f>
        <v>0.34440124680429413</v>
      </c>
      <c r="E371" s="3"/>
      <c r="F371"/>
      <c r="G371"/>
    </row>
    <row r="372" spans="1:7">
      <c r="A372" s="3" t="s">
        <v>3</v>
      </c>
      <c r="B372" s="3"/>
      <c r="C372" s="3"/>
      <c r="D372" s="25">
        <f>ROUND(5.7+5.7*D371^2+6,1)</f>
        <v>12.4</v>
      </c>
      <c r="E372" s="21" t="s">
        <v>29</v>
      </c>
      <c r="F372"/>
      <c r="G372"/>
    </row>
    <row r="373" spans="1:7">
      <c r="A373" s="13" t="s">
        <v>20</v>
      </c>
      <c r="B373" s="13"/>
      <c r="C373" s="13"/>
      <c r="D373" s="13">
        <f>LOG(D361/D365)</f>
        <v>-0.21585838592716897</v>
      </c>
      <c r="E373" s="3"/>
      <c r="F373"/>
      <c r="G373"/>
    </row>
    <row r="374" spans="1:7">
      <c r="A374" s="13" t="s">
        <v>4</v>
      </c>
      <c r="B374" s="13"/>
      <c r="C374" s="13"/>
      <c r="D374" s="20">
        <f>ROUND(5.7+5.7*D373^2+6,1)</f>
        <v>12</v>
      </c>
      <c r="E374" s="21" t="s">
        <v>29</v>
      </c>
      <c r="F374"/>
      <c r="G374"/>
    </row>
    <row r="375" spans="1:7">
      <c r="A375" s="3" t="s">
        <v>25</v>
      </c>
      <c r="B375" s="3"/>
      <c r="C375" s="3"/>
      <c r="D375" s="3" t="e">
        <f>LOG(D362/AVERAGE(D360,D366))</f>
        <v>#REF!</v>
      </c>
      <c r="E375" s="3"/>
      <c r="F375"/>
      <c r="G375"/>
    </row>
    <row r="376" spans="1:7">
      <c r="A376" s="3" t="s">
        <v>22</v>
      </c>
      <c r="B376" s="3"/>
      <c r="C376" s="3"/>
      <c r="D376" s="24" t="e">
        <f>ROUND(IF(3.7+14.1*D375+5.7*D375^2&lt;-4,-4,IF(3.7+14.1*D375+5.7*D375^2&gt;0,0,3.7+14.1*D375+5.7*D375^2)),1)</f>
        <v>#REF!</v>
      </c>
      <c r="E376" s="23" t="s">
        <v>62</v>
      </c>
      <c r="F376"/>
      <c r="G376"/>
    </row>
    <row r="377" spans="1:7">
      <c r="A377" s="13" t="s">
        <v>21</v>
      </c>
      <c r="B377" s="13"/>
      <c r="C377" s="13"/>
      <c r="D377" s="13" t="e">
        <f>LOG(D360/D362)</f>
        <v>#REF!</v>
      </c>
      <c r="E377" s="3"/>
      <c r="F377"/>
      <c r="G377"/>
    </row>
    <row r="378" spans="1:7">
      <c r="A378" s="13" t="s">
        <v>26</v>
      </c>
      <c r="B378" s="13"/>
      <c r="C378" s="13"/>
      <c r="D378" s="20" t="e">
        <f>ROUND(5.7+5.7*D377^2+6,1)</f>
        <v>#REF!</v>
      </c>
      <c r="E378" s="21" t="s">
        <v>29</v>
      </c>
      <c r="F378"/>
      <c r="G378"/>
    </row>
    <row r="379" spans="1:7">
      <c r="A379" s="14" t="s">
        <v>27</v>
      </c>
      <c r="D379" s="3" t="e">
        <f>LOG(D362/D366)</f>
        <v>#REF!</v>
      </c>
      <c r="E379" s="3"/>
      <c r="F379"/>
      <c r="G379"/>
    </row>
    <row r="380" spans="1:7">
      <c r="A380" s="14" t="s">
        <v>28</v>
      </c>
      <c r="D380" s="25" t="e">
        <f>ROUND(5.7+5.7*D379^2+6,1)</f>
        <v>#REF!</v>
      </c>
      <c r="E380" s="21" t="s">
        <v>29</v>
      </c>
      <c r="F380"/>
      <c r="G380"/>
    </row>
    <row r="381" spans="1:7">
      <c r="A381" s="13" t="s">
        <v>31</v>
      </c>
      <c r="B381" s="13"/>
      <c r="C381" s="13"/>
      <c r="D381" s="13" t="e">
        <f>LOG(D363/AVERAGE(D360,D367))</f>
        <v>#REF!</v>
      </c>
      <c r="E381" s="3"/>
      <c r="F381"/>
      <c r="G381"/>
    </row>
    <row r="382" spans="1:7">
      <c r="A382" s="13" t="s">
        <v>32</v>
      </c>
      <c r="B382" s="13"/>
      <c r="C382" s="13"/>
      <c r="D382" s="22" t="e">
        <f>ROUND(IF(3.7+14.1*D381+5.7*D381^2&lt;-4,-4,IF(3.7+14.1*D381+5.7*D381^2&gt;0,0,3.7+14.1*D381+5.7*D381^2)),1)</f>
        <v>#REF!</v>
      </c>
      <c r="E382" s="23" t="s">
        <v>62</v>
      </c>
      <c r="F382"/>
      <c r="G382"/>
    </row>
    <row r="383" spans="1:7">
      <c r="A383" s="14" t="s">
        <v>33</v>
      </c>
      <c r="D383" s="3" t="e">
        <f>LOG(D360/D363)</f>
        <v>#REF!</v>
      </c>
      <c r="F383"/>
      <c r="G383"/>
    </row>
    <row r="384" spans="1:7">
      <c r="A384" s="14" t="s">
        <v>34</v>
      </c>
      <c r="D384" s="25" t="e">
        <f>ROUND(5.7+5.7*D383^2+6,1)</f>
        <v>#REF!</v>
      </c>
      <c r="E384" s="21" t="s">
        <v>29</v>
      </c>
      <c r="F384"/>
      <c r="G384"/>
    </row>
    <row r="385" spans="1:7">
      <c r="A385" s="13" t="s">
        <v>35</v>
      </c>
      <c r="B385" s="13"/>
      <c r="C385" s="13"/>
      <c r="D385" s="13" t="e">
        <f>LOG(D363/D367)</f>
        <v>#REF!</v>
      </c>
      <c r="E385" s="3"/>
      <c r="F385"/>
      <c r="G385"/>
    </row>
    <row r="386" spans="1:7">
      <c r="A386" s="13" t="s">
        <v>36</v>
      </c>
      <c r="B386" s="13"/>
      <c r="C386" s="13"/>
      <c r="D386" s="20" t="e">
        <f>ROUND(5.7+5.7*D385^2+6,1)</f>
        <v>#REF!</v>
      </c>
      <c r="E386" s="21" t="s">
        <v>29</v>
      </c>
      <c r="F386"/>
      <c r="G386"/>
    </row>
    <row r="387" spans="1:7">
      <c r="A387" s="14" t="s">
        <v>37</v>
      </c>
      <c r="D387" s="3" t="e">
        <f>LOG(D364/AVERAGE(D360,D368))</f>
        <v>#REF!</v>
      </c>
      <c r="E387" s="3"/>
      <c r="F387"/>
      <c r="G387"/>
    </row>
    <row r="388" spans="1:7">
      <c r="A388" s="14" t="s">
        <v>38</v>
      </c>
      <c r="D388" s="24" t="e">
        <f>ROUND(IF(3.7+14.1*D387+5.7*D387^2&lt;-4,-4,IF(3.7+14.1*D387+5.7*D387^2&gt;0,0,3.7+14.1*D387+5.7*D387^2)),1)</f>
        <v>#REF!</v>
      </c>
      <c r="E388" s="23" t="s">
        <v>62</v>
      </c>
      <c r="F388"/>
      <c r="G388"/>
    </row>
    <row r="389" spans="1:7">
      <c r="A389" s="13" t="s">
        <v>39</v>
      </c>
      <c r="B389" s="13"/>
      <c r="C389" s="13"/>
      <c r="D389" s="13" t="e">
        <f>LOG(D360/D364)</f>
        <v>#REF!</v>
      </c>
      <c r="F389"/>
      <c r="G389"/>
    </row>
    <row r="390" spans="1:7">
      <c r="A390" s="13" t="s">
        <v>40</v>
      </c>
      <c r="B390" s="13"/>
      <c r="C390" s="13"/>
      <c r="D390" s="20" t="e">
        <f>ROUND(5.7+5.7*D389^2+6,1)</f>
        <v>#REF!</v>
      </c>
      <c r="E390" s="21" t="s">
        <v>29</v>
      </c>
      <c r="F390"/>
      <c r="G390"/>
    </row>
    <row r="391" spans="1:7">
      <c r="A391" s="14" t="s">
        <v>41</v>
      </c>
      <c r="D391" s="3" t="e">
        <f>LOG(D364/D368)</f>
        <v>#REF!</v>
      </c>
      <c r="E391" s="3"/>
      <c r="F391"/>
      <c r="G391"/>
    </row>
    <row r="392" spans="1:7">
      <c r="A392" s="14" t="s">
        <v>42</v>
      </c>
      <c r="D392" s="25" t="e">
        <f>ROUND(5.7+5.7*D391^2+6,1)</f>
        <v>#REF!</v>
      </c>
      <c r="E392" s="21" t="s">
        <v>29</v>
      </c>
      <c r="F392"/>
      <c r="G392"/>
    </row>
    <row r="395" spans="1:7">
      <c r="A395" s="12" t="s">
        <v>65</v>
      </c>
      <c r="B395" s="12"/>
      <c r="C395" s="12"/>
      <c r="D395" s="3"/>
      <c r="E395" s="3"/>
      <c r="F395"/>
      <c r="G395"/>
    </row>
    <row r="396" spans="1:7">
      <c r="A396" s="17" t="s">
        <v>10</v>
      </c>
      <c r="B396" s="17"/>
      <c r="C396" s="17"/>
      <c r="D396" s="17">
        <v>11</v>
      </c>
      <c r="E396" s="3"/>
      <c r="F396"/>
      <c r="G396"/>
    </row>
    <row r="397" spans="1:7">
      <c r="A397" s="18" t="s">
        <v>52</v>
      </c>
      <c r="B397" s="18"/>
      <c r="C397" s="18"/>
      <c r="D397" s="18">
        <f t="shared" ref="D397:D405" si="9">D360</f>
        <v>484</v>
      </c>
      <c r="E397" s="3"/>
      <c r="F397"/>
      <c r="G397"/>
    </row>
    <row r="398" spans="1:7">
      <c r="A398" s="19" t="s">
        <v>54</v>
      </c>
      <c r="B398" s="19"/>
      <c r="C398" s="19"/>
      <c r="D398" s="19">
        <f t="shared" si="9"/>
        <v>219</v>
      </c>
      <c r="E398" s="3"/>
      <c r="F398"/>
      <c r="G398"/>
    </row>
    <row r="399" spans="1:7">
      <c r="A399" s="19" t="s">
        <v>55</v>
      </c>
      <c r="B399" s="19"/>
      <c r="C399" s="19"/>
      <c r="D399" s="19" t="e">
        <f t="shared" si="9"/>
        <v>#REF!</v>
      </c>
      <c r="E399" s="3"/>
      <c r="F399"/>
      <c r="G399"/>
    </row>
    <row r="400" spans="1:7">
      <c r="A400" s="19" t="s">
        <v>56</v>
      </c>
      <c r="B400" s="19"/>
      <c r="C400" s="19"/>
      <c r="D400" s="19" t="e">
        <f t="shared" si="9"/>
        <v>#REF!</v>
      </c>
      <c r="E400" s="3"/>
      <c r="F400"/>
      <c r="G400"/>
    </row>
    <row r="401" spans="1:7">
      <c r="A401" s="19" t="s">
        <v>57</v>
      </c>
      <c r="B401" s="19"/>
      <c r="C401" s="19"/>
      <c r="D401" s="19" t="e">
        <f t="shared" si="9"/>
        <v>#REF!</v>
      </c>
      <c r="E401" s="3"/>
      <c r="F401"/>
      <c r="G401"/>
    </row>
    <row r="402" spans="1:7">
      <c r="A402" s="18" t="s">
        <v>58</v>
      </c>
      <c r="B402" s="18"/>
      <c r="C402" s="18"/>
      <c r="D402" s="18">
        <f t="shared" si="9"/>
        <v>360</v>
      </c>
      <c r="E402" s="3"/>
      <c r="F402"/>
      <c r="G402"/>
    </row>
    <row r="403" spans="1:7">
      <c r="A403" s="18" t="s">
        <v>59</v>
      </c>
      <c r="B403" s="18"/>
      <c r="C403" s="18"/>
      <c r="D403" s="18" t="e">
        <f t="shared" si="9"/>
        <v>#REF!</v>
      </c>
      <c r="E403" s="3"/>
      <c r="F403"/>
      <c r="G403"/>
    </row>
    <row r="404" spans="1:7">
      <c r="A404" s="18" t="s">
        <v>60</v>
      </c>
      <c r="B404" s="18"/>
      <c r="C404" s="18"/>
      <c r="D404" s="18" t="e">
        <f t="shared" si="9"/>
        <v>#REF!</v>
      </c>
      <c r="E404" s="3"/>
      <c r="F404"/>
      <c r="G404"/>
    </row>
    <row r="405" spans="1:7">
      <c r="A405" s="18" t="s">
        <v>61</v>
      </c>
      <c r="B405" s="18"/>
      <c r="C405" s="18"/>
      <c r="D405" s="18" t="e">
        <f t="shared" si="9"/>
        <v>#REF!</v>
      </c>
      <c r="E405" s="3"/>
      <c r="F405"/>
      <c r="G405"/>
    </row>
    <row r="406" spans="1:7">
      <c r="A406" s="13" t="s">
        <v>8</v>
      </c>
      <c r="B406" s="13"/>
      <c r="C406" s="13"/>
      <c r="D406" s="13">
        <f>LOG(D397/D402)</f>
        <v>0.12854286087712524</v>
      </c>
      <c r="E406" s="3"/>
      <c r="F406"/>
      <c r="G406"/>
    </row>
    <row r="407" spans="1:7">
      <c r="A407" s="13" t="s">
        <v>9</v>
      </c>
      <c r="B407" s="13"/>
      <c r="C407" s="13"/>
      <c r="D407" s="20">
        <f>ROUND(10+10*ABS(D406),1)</f>
        <v>11.3</v>
      </c>
      <c r="E407" s="21" t="s">
        <v>29</v>
      </c>
      <c r="F407"/>
      <c r="G407"/>
    </row>
    <row r="408" spans="1:7">
      <c r="A408" s="3" t="s">
        <v>11</v>
      </c>
      <c r="B408" s="3"/>
      <c r="C408" s="3"/>
      <c r="D408" s="3">
        <f>LOG(D397/D398)</f>
        <v>0.34440124680429413</v>
      </c>
      <c r="E408" s="3"/>
      <c r="F408"/>
      <c r="G408"/>
    </row>
    <row r="409" spans="1:7">
      <c r="A409" s="3" t="s">
        <v>3</v>
      </c>
      <c r="B409" s="3"/>
      <c r="C409" s="3"/>
      <c r="D409" s="25">
        <f>ROUND(10+10*ABS(D408),1)</f>
        <v>13.4</v>
      </c>
      <c r="E409" s="21" t="s">
        <v>29</v>
      </c>
      <c r="F409"/>
      <c r="G409"/>
    </row>
    <row r="410" spans="1:7">
      <c r="A410" s="13" t="s">
        <v>20</v>
      </c>
      <c r="B410" s="13"/>
      <c r="C410" s="13"/>
      <c r="D410" s="13">
        <f>IF(LOG(D397/AVERAGE(D398,D402))&lt;LOG(3),LOG(3),LOG(D397/AVERAGE(D398,D402)))</f>
        <v>0.47712125471966244</v>
      </c>
      <c r="E410" s="3"/>
      <c r="F410"/>
      <c r="G410"/>
    </row>
    <row r="411" spans="1:7">
      <c r="A411" s="13" t="s">
        <v>4</v>
      </c>
      <c r="B411" s="13"/>
      <c r="C411" s="13"/>
      <c r="D411" s="22">
        <f>ROUND(3-14.1*D410+5.7*D410^2,1)</f>
        <v>-2.4</v>
      </c>
      <c r="E411" s="23" t="s">
        <v>62</v>
      </c>
      <c r="F411"/>
      <c r="G411"/>
    </row>
    <row r="412" spans="1:7">
      <c r="A412" s="3" t="s">
        <v>25</v>
      </c>
      <c r="B412" s="3"/>
      <c r="C412" s="3"/>
      <c r="D412" s="3" t="e">
        <f>LOG(D397/D403)</f>
        <v>#REF!</v>
      </c>
      <c r="E412" s="3"/>
      <c r="F412"/>
      <c r="G412"/>
    </row>
    <row r="413" spans="1:7">
      <c r="A413" s="3" t="s">
        <v>22</v>
      </c>
      <c r="B413" s="3"/>
      <c r="C413" s="3"/>
      <c r="D413" s="25" t="e">
        <f>ROUND(10+10*ABS(D412),1)</f>
        <v>#REF!</v>
      </c>
      <c r="E413" s="21" t="s">
        <v>29</v>
      </c>
      <c r="F413"/>
      <c r="G413"/>
    </row>
    <row r="414" spans="1:7">
      <c r="A414" s="13" t="s">
        <v>21</v>
      </c>
      <c r="B414" s="13"/>
      <c r="C414" s="13"/>
      <c r="D414" s="13" t="e">
        <f>LOG(D397/D399)</f>
        <v>#REF!</v>
      </c>
      <c r="E414" s="3"/>
      <c r="F414"/>
      <c r="G414"/>
    </row>
    <row r="415" spans="1:7">
      <c r="A415" s="13" t="s">
        <v>26</v>
      </c>
      <c r="B415" s="13"/>
      <c r="C415" s="13"/>
      <c r="D415" s="20" t="e">
        <f>ROUND(10+10*ABS(D414),1)</f>
        <v>#REF!</v>
      </c>
      <c r="E415" s="21" t="s">
        <v>29</v>
      </c>
      <c r="F415"/>
      <c r="G415"/>
    </row>
    <row r="416" spans="1:7">
      <c r="A416" s="14" t="s">
        <v>27</v>
      </c>
      <c r="D416" s="14" t="e">
        <f>IF(LOG(D397/AVERAGE(D399,D403))&lt;LOG(3),LOG(3),LOG(D397/AVERAGE(D399,D403)))</f>
        <v>#REF!</v>
      </c>
      <c r="E416" s="3"/>
      <c r="F416"/>
      <c r="G416"/>
    </row>
    <row r="417" spans="1:7">
      <c r="A417" s="14" t="s">
        <v>28</v>
      </c>
      <c r="D417" s="24" t="e">
        <f>ROUND(3-14.1*D416+5.7*D416^2,1)</f>
        <v>#REF!</v>
      </c>
      <c r="E417" s="23" t="s">
        <v>62</v>
      </c>
      <c r="F417"/>
      <c r="G417"/>
    </row>
    <row r="418" spans="1:7">
      <c r="A418" s="13" t="s">
        <v>31</v>
      </c>
      <c r="B418" s="13"/>
      <c r="C418" s="13"/>
      <c r="D418" s="13" t="e">
        <f>LOG(D397/D404)</f>
        <v>#REF!</v>
      </c>
      <c r="E418" s="3"/>
      <c r="F418"/>
      <c r="G418"/>
    </row>
    <row r="419" spans="1:7">
      <c r="A419" s="13" t="s">
        <v>32</v>
      </c>
      <c r="B419" s="13"/>
      <c r="C419" s="13"/>
      <c r="D419" s="20" t="e">
        <f>ROUND(10+10*ABS(D418),1)</f>
        <v>#REF!</v>
      </c>
      <c r="E419" s="21" t="s">
        <v>29</v>
      </c>
      <c r="F419"/>
      <c r="G419"/>
    </row>
    <row r="420" spans="1:7">
      <c r="A420" s="14" t="s">
        <v>33</v>
      </c>
      <c r="D420" s="3" t="e">
        <f>LOG(D397/D400)</f>
        <v>#REF!</v>
      </c>
      <c r="F420"/>
      <c r="G420"/>
    </row>
    <row r="421" spans="1:7">
      <c r="A421" s="14" t="s">
        <v>34</v>
      </c>
      <c r="D421" s="25" t="e">
        <f>ROUND(10+10*ABS(D420),1)</f>
        <v>#REF!</v>
      </c>
      <c r="E421" s="21" t="s">
        <v>29</v>
      </c>
      <c r="F421"/>
      <c r="G421"/>
    </row>
    <row r="422" spans="1:7">
      <c r="A422" s="13" t="s">
        <v>35</v>
      </c>
      <c r="B422" s="13"/>
      <c r="C422" s="13"/>
      <c r="D422" s="13" t="e">
        <f>IF(LOG(D397/AVERAGE(D404))&lt;LOG(3),LOG(3),LOG(D397/AVERAGE(D404)))</f>
        <v>#REF!</v>
      </c>
      <c r="E422" s="3"/>
      <c r="F422"/>
      <c r="G422"/>
    </row>
    <row r="423" spans="1:7">
      <c r="A423" s="13" t="s">
        <v>36</v>
      </c>
      <c r="B423" s="13"/>
      <c r="C423" s="13"/>
      <c r="D423" s="22" t="e">
        <f>ROUND(3-14.1*D422+5.7*D422^2,1)</f>
        <v>#REF!</v>
      </c>
      <c r="E423" s="23" t="s">
        <v>62</v>
      </c>
      <c r="F423"/>
      <c r="G423"/>
    </row>
    <row r="424" spans="1:7">
      <c r="A424" s="14" t="s">
        <v>37</v>
      </c>
      <c r="D424" s="3" t="e">
        <f>LOG(D397/D405)</f>
        <v>#REF!</v>
      </c>
      <c r="E424" s="3"/>
      <c r="F424"/>
      <c r="G424"/>
    </row>
    <row r="425" spans="1:7">
      <c r="A425" s="14" t="s">
        <v>38</v>
      </c>
      <c r="D425" s="25" t="e">
        <f>ROUND(10+10*ABS(D424),1)</f>
        <v>#REF!</v>
      </c>
      <c r="E425" s="21" t="s">
        <v>29</v>
      </c>
      <c r="F425"/>
      <c r="G425"/>
    </row>
    <row r="426" spans="1:7">
      <c r="A426" s="13" t="s">
        <v>39</v>
      </c>
      <c r="B426" s="13"/>
      <c r="C426" s="13"/>
      <c r="D426" s="13" t="e">
        <f>LOG(D397/D401)</f>
        <v>#REF!</v>
      </c>
      <c r="F426"/>
      <c r="G426"/>
    </row>
    <row r="427" spans="1:7">
      <c r="A427" s="13" t="s">
        <v>40</v>
      </c>
      <c r="B427" s="13"/>
      <c r="C427" s="13"/>
      <c r="D427" s="20" t="e">
        <f>ROUND(10+10*ABS(D426),1)</f>
        <v>#REF!</v>
      </c>
      <c r="E427" s="21" t="s">
        <v>29</v>
      </c>
      <c r="F427"/>
      <c r="G427"/>
    </row>
    <row r="428" spans="1:7">
      <c r="A428" s="14" t="s">
        <v>41</v>
      </c>
      <c r="D428" s="14" t="e">
        <f>IF(LOG(D397/AVERAGE(D401,D405))&lt;LOG(3),LOG(3),LOG(D397/AVERAGE(D401,D405)))</f>
        <v>#REF!</v>
      </c>
      <c r="E428" s="3"/>
      <c r="F428"/>
      <c r="G428"/>
    </row>
    <row r="429" spans="1:7">
      <c r="A429" s="14" t="s">
        <v>42</v>
      </c>
      <c r="D429" s="24" t="e">
        <f>ROUND(3-14.1*D428+5.7*D428^2,1)</f>
        <v>#REF!</v>
      </c>
      <c r="E429" s="23" t="s">
        <v>62</v>
      </c>
      <c r="F429"/>
      <c r="G429"/>
    </row>
    <row r="432" spans="1:7">
      <c r="A432" s="12" t="s">
        <v>65</v>
      </c>
      <c r="B432" s="12"/>
      <c r="C432" s="12"/>
      <c r="D432" s="3"/>
      <c r="E432" s="3"/>
      <c r="F432"/>
      <c r="G432"/>
    </row>
    <row r="433" spans="1:7">
      <c r="A433" s="17" t="s">
        <v>10</v>
      </c>
      <c r="B433" s="17"/>
      <c r="C433" s="17"/>
      <c r="D433" s="17">
        <v>12</v>
      </c>
      <c r="E433" s="3"/>
      <c r="F433"/>
      <c r="G433"/>
    </row>
    <row r="434" spans="1:7">
      <c r="A434" s="18" t="s">
        <v>52</v>
      </c>
      <c r="B434" s="18"/>
      <c r="C434" s="18"/>
      <c r="D434" s="18">
        <f t="shared" ref="D434:D442" si="10">D397</f>
        <v>484</v>
      </c>
      <c r="E434" s="3"/>
      <c r="F434"/>
      <c r="G434"/>
    </row>
    <row r="435" spans="1:7">
      <c r="A435" s="19" t="s">
        <v>54</v>
      </c>
      <c r="B435" s="19"/>
      <c r="C435" s="19"/>
      <c r="D435" s="19">
        <f t="shared" si="10"/>
        <v>219</v>
      </c>
      <c r="E435" s="3"/>
      <c r="F435"/>
      <c r="G435"/>
    </row>
    <row r="436" spans="1:7">
      <c r="A436" s="19" t="s">
        <v>55</v>
      </c>
      <c r="B436" s="19"/>
      <c r="C436" s="19"/>
      <c r="D436" s="19" t="e">
        <f t="shared" si="10"/>
        <v>#REF!</v>
      </c>
      <c r="E436" s="3"/>
      <c r="F436"/>
      <c r="G436"/>
    </row>
    <row r="437" spans="1:7">
      <c r="A437" s="19" t="s">
        <v>56</v>
      </c>
      <c r="B437" s="19"/>
      <c r="C437" s="19"/>
      <c r="D437" s="19" t="e">
        <f t="shared" si="10"/>
        <v>#REF!</v>
      </c>
      <c r="E437" s="3"/>
      <c r="F437"/>
      <c r="G437"/>
    </row>
    <row r="438" spans="1:7">
      <c r="A438" s="19" t="s">
        <v>57</v>
      </c>
      <c r="B438" s="19"/>
      <c r="C438" s="19"/>
      <c r="D438" s="19" t="e">
        <f t="shared" si="10"/>
        <v>#REF!</v>
      </c>
      <c r="E438" s="3"/>
      <c r="F438"/>
      <c r="G438"/>
    </row>
    <row r="439" spans="1:7">
      <c r="A439" s="18" t="s">
        <v>58</v>
      </c>
      <c r="B439" s="18"/>
      <c r="C439" s="18"/>
      <c r="D439" s="18">
        <f t="shared" si="10"/>
        <v>360</v>
      </c>
      <c r="E439" s="3"/>
      <c r="F439"/>
      <c r="G439"/>
    </row>
    <row r="440" spans="1:7">
      <c r="A440" s="18" t="s">
        <v>59</v>
      </c>
      <c r="B440" s="18"/>
      <c r="C440" s="18"/>
      <c r="D440" s="18" t="e">
        <f t="shared" si="10"/>
        <v>#REF!</v>
      </c>
      <c r="E440" s="3"/>
      <c r="F440"/>
      <c r="G440"/>
    </row>
    <row r="441" spans="1:7">
      <c r="A441" s="18" t="s">
        <v>60</v>
      </c>
      <c r="B441" s="18"/>
      <c r="C441" s="18"/>
      <c r="D441" s="18" t="e">
        <f t="shared" si="10"/>
        <v>#REF!</v>
      </c>
      <c r="E441" s="3"/>
      <c r="F441"/>
      <c r="G441"/>
    </row>
    <row r="442" spans="1:7">
      <c r="A442" s="18" t="s">
        <v>61</v>
      </c>
      <c r="B442" s="18"/>
      <c r="C442" s="18"/>
      <c r="D442" s="18" t="e">
        <f t="shared" si="10"/>
        <v>#REF!</v>
      </c>
      <c r="E442" s="3"/>
      <c r="F442"/>
      <c r="G442"/>
    </row>
    <row r="443" spans="1:7">
      <c r="A443" s="13" t="s">
        <v>8</v>
      </c>
      <c r="B443" s="13"/>
      <c r="C443" s="13"/>
      <c r="D443" s="13">
        <f>LOG(D434/D439)</f>
        <v>0.12854286087712524</v>
      </c>
      <c r="E443" s="3"/>
      <c r="F443"/>
      <c r="G443"/>
    </row>
    <row r="444" spans="1:7">
      <c r="A444" s="13" t="s">
        <v>9</v>
      </c>
      <c r="B444" s="13"/>
      <c r="C444" s="13"/>
      <c r="D444" s="20">
        <f>ROUND(10+10*ABS(D443),1)</f>
        <v>11.3</v>
      </c>
      <c r="E444" s="21" t="s">
        <v>29</v>
      </c>
      <c r="F444"/>
      <c r="G444"/>
    </row>
    <row r="445" spans="1:7">
      <c r="A445" s="3" t="s">
        <v>11</v>
      </c>
      <c r="B445" s="3"/>
      <c r="C445" s="3"/>
      <c r="D445" s="3">
        <f>LOG(D434/D435)</f>
        <v>0.34440124680429413</v>
      </c>
      <c r="E445" s="3"/>
      <c r="F445"/>
      <c r="G445"/>
    </row>
    <row r="446" spans="1:7">
      <c r="A446" s="3" t="s">
        <v>3</v>
      </c>
      <c r="B446" s="3"/>
      <c r="C446" s="3"/>
      <c r="D446" s="25">
        <f>ROUND(10+10*ABS(D445),1)</f>
        <v>13.4</v>
      </c>
      <c r="E446" s="21" t="s">
        <v>29</v>
      </c>
      <c r="F446"/>
      <c r="G446"/>
    </row>
    <row r="447" spans="1:7">
      <c r="A447" s="13" t="s">
        <v>20</v>
      </c>
      <c r="B447" s="13"/>
      <c r="C447" s="13"/>
      <c r="D447" s="13">
        <f>LOG(D434/AVERAGE(D435,D439))</f>
        <v>0.22319679358095748</v>
      </c>
      <c r="E447" s="3"/>
      <c r="F447"/>
      <c r="G447"/>
    </row>
    <row r="448" spans="1:7">
      <c r="A448" s="13" t="s">
        <v>4</v>
      </c>
      <c r="B448" s="13"/>
      <c r="C448" s="13"/>
      <c r="D448" s="28">
        <f>ROUND(10+20*D447,1)</f>
        <v>14.5</v>
      </c>
      <c r="E448" s="27" t="s">
        <v>30</v>
      </c>
      <c r="F448"/>
      <c r="G448"/>
    </row>
    <row r="449" spans="1:7">
      <c r="A449" s="3" t="s">
        <v>25</v>
      </c>
      <c r="B449" s="3"/>
      <c r="C449" s="3"/>
      <c r="D449" s="3" t="e">
        <f>LOG(D434/D440)</f>
        <v>#REF!</v>
      </c>
      <c r="E449" s="3"/>
      <c r="F449"/>
      <c r="G449"/>
    </row>
    <row r="450" spans="1:7">
      <c r="A450" s="3" t="s">
        <v>22</v>
      </c>
      <c r="B450" s="3"/>
      <c r="C450" s="3"/>
      <c r="D450" s="25" t="e">
        <f>ROUND(10+10*ABS(D449),1)</f>
        <v>#REF!</v>
      </c>
      <c r="E450" s="21" t="s">
        <v>29</v>
      </c>
      <c r="F450"/>
      <c r="G450"/>
    </row>
    <row r="451" spans="1:7">
      <c r="A451" s="13" t="s">
        <v>21</v>
      </c>
      <c r="B451" s="13"/>
      <c r="C451" s="13"/>
      <c r="D451" s="13" t="e">
        <f>LOG(D434/D436)</f>
        <v>#REF!</v>
      </c>
      <c r="E451" s="3"/>
      <c r="F451"/>
      <c r="G451"/>
    </row>
    <row r="452" spans="1:7">
      <c r="A452" s="13" t="s">
        <v>26</v>
      </c>
      <c r="B452" s="13"/>
      <c r="C452" s="13"/>
      <c r="D452" s="20" t="e">
        <f>ROUND(10+10*ABS(D451),1)</f>
        <v>#REF!</v>
      </c>
      <c r="E452" s="21" t="s">
        <v>29</v>
      </c>
      <c r="F452"/>
      <c r="G452"/>
    </row>
    <row r="453" spans="1:7">
      <c r="A453" s="14" t="s">
        <v>27</v>
      </c>
      <c r="D453" s="3" t="e">
        <f>LOG(D434/AVERAGE(D436,D440))</f>
        <v>#REF!</v>
      </c>
      <c r="E453" s="3"/>
      <c r="F453"/>
      <c r="G453"/>
    </row>
    <row r="454" spans="1:7">
      <c r="A454" s="14" t="s">
        <v>28</v>
      </c>
      <c r="D454" s="29" t="e">
        <f>ROUND(10+20*D453,1)</f>
        <v>#REF!</v>
      </c>
      <c r="E454" s="27" t="s">
        <v>30</v>
      </c>
      <c r="F454"/>
      <c r="G454"/>
    </row>
    <row r="455" spans="1:7">
      <c r="A455" s="13" t="s">
        <v>31</v>
      </c>
      <c r="B455" s="13"/>
      <c r="C455" s="13"/>
      <c r="D455" s="13" t="e">
        <f>LOG(D434/D441)</f>
        <v>#REF!</v>
      </c>
      <c r="E455" s="3"/>
      <c r="F455"/>
      <c r="G455"/>
    </row>
    <row r="456" spans="1:7">
      <c r="A456" s="13" t="s">
        <v>32</v>
      </c>
      <c r="B456" s="13"/>
      <c r="C456" s="13"/>
      <c r="D456" s="20" t="e">
        <f>ROUND(10+10*ABS(D455),1)</f>
        <v>#REF!</v>
      </c>
      <c r="E456" s="21" t="s">
        <v>29</v>
      </c>
      <c r="F456"/>
      <c r="G456"/>
    </row>
    <row r="457" spans="1:7">
      <c r="A457" s="14" t="s">
        <v>33</v>
      </c>
      <c r="D457" s="3" t="e">
        <f>LOG(D434/D437)</f>
        <v>#REF!</v>
      </c>
      <c r="F457"/>
      <c r="G457"/>
    </row>
    <row r="458" spans="1:7">
      <c r="A458" s="14" t="s">
        <v>34</v>
      </c>
      <c r="D458" s="25" t="e">
        <f>ROUND(10+10*ABS(D457),1)</f>
        <v>#REF!</v>
      </c>
      <c r="E458" s="21" t="s">
        <v>29</v>
      </c>
      <c r="F458"/>
      <c r="G458"/>
    </row>
    <row r="459" spans="1:7">
      <c r="A459" s="13" t="s">
        <v>35</v>
      </c>
      <c r="B459" s="13"/>
      <c r="C459" s="13"/>
      <c r="D459" s="13" t="e">
        <f>LOG(D434/AVERAGE(D437,D441))</f>
        <v>#REF!</v>
      </c>
      <c r="E459" s="3"/>
      <c r="F459"/>
      <c r="G459"/>
    </row>
    <row r="460" spans="1:7">
      <c r="A460" s="13" t="s">
        <v>36</v>
      </c>
      <c r="B460" s="13"/>
      <c r="C460" s="13"/>
      <c r="D460" s="28" t="e">
        <f>ROUND(10+20*D459,1)</f>
        <v>#REF!</v>
      </c>
      <c r="E460" s="27" t="s">
        <v>30</v>
      </c>
      <c r="F460"/>
      <c r="G460"/>
    </row>
    <row r="461" spans="1:7">
      <c r="A461" s="14" t="s">
        <v>37</v>
      </c>
      <c r="D461" s="3" t="e">
        <f>LOG(D434/D442)</f>
        <v>#REF!</v>
      </c>
      <c r="E461" s="3"/>
      <c r="F461"/>
      <c r="G461"/>
    </row>
    <row r="462" spans="1:7">
      <c r="A462" s="14" t="s">
        <v>38</v>
      </c>
      <c r="D462" s="25" t="e">
        <f>ROUND(10+10*ABS(D461),1)</f>
        <v>#REF!</v>
      </c>
      <c r="E462" s="21" t="s">
        <v>29</v>
      </c>
      <c r="F462"/>
      <c r="G462"/>
    </row>
    <row r="463" spans="1:7">
      <c r="A463" s="13" t="s">
        <v>39</v>
      </c>
      <c r="B463" s="13"/>
      <c r="C463" s="13"/>
      <c r="D463" s="13" t="e">
        <f>LOG(D434/D438)</f>
        <v>#REF!</v>
      </c>
      <c r="F463"/>
      <c r="G463"/>
    </row>
    <row r="464" spans="1:7">
      <c r="A464" s="13" t="s">
        <v>40</v>
      </c>
      <c r="B464" s="13"/>
      <c r="C464" s="13"/>
      <c r="D464" s="20" t="e">
        <f>ROUND(10+10*ABS(D463),1)</f>
        <v>#REF!</v>
      </c>
      <c r="E464" s="21" t="s">
        <v>29</v>
      </c>
      <c r="F464"/>
      <c r="G464"/>
    </row>
    <row r="465" spans="1:7">
      <c r="A465" s="14" t="s">
        <v>41</v>
      </c>
      <c r="D465" s="3" t="e">
        <f>LOG(D434/AVERAGE(D438,D442))</f>
        <v>#REF!</v>
      </c>
      <c r="E465" s="3"/>
      <c r="F465"/>
      <c r="G465"/>
    </row>
    <row r="466" spans="1:7">
      <c r="A466" s="14" t="s">
        <v>42</v>
      </c>
      <c r="D466" s="29" t="e">
        <f>ROUND(10+20*D465,1)</f>
        <v>#REF!</v>
      </c>
      <c r="E466" s="27" t="s">
        <v>30</v>
      </c>
      <c r="F466"/>
      <c r="G466"/>
    </row>
    <row r="469" spans="1:7">
      <c r="A469" s="12" t="s">
        <v>70</v>
      </c>
      <c r="B469" s="12"/>
      <c r="C469" s="12"/>
      <c r="D469" s="3"/>
      <c r="E469" s="3"/>
      <c r="F469"/>
      <c r="G469"/>
    </row>
    <row r="470" spans="1:7">
      <c r="A470" s="17" t="s">
        <v>10</v>
      </c>
      <c r="B470" s="17"/>
      <c r="C470" s="17"/>
      <c r="D470" s="17">
        <v>13</v>
      </c>
      <c r="E470" s="3"/>
      <c r="F470"/>
      <c r="G470"/>
    </row>
    <row r="471" spans="1:7">
      <c r="A471" s="18" t="s">
        <v>52</v>
      </c>
      <c r="B471" s="18"/>
      <c r="C471" s="18"/>
      <c r="D471" s="18">
        <f t="shared" ref="D471:D479" si="11">D434</f>
        <v>484</v>
      </c>
      <c r="E471" s="3"/>
      <c r="F471"/>
      <c r="G471"/>
    </row>
    <row r="472" spans="1:7">
      <c r="A472" s="19" t="s">
        <v>54</v>
      </c>
      <c r="B472" s="19"/>
      <c r="C472" s="19"/>
      <c r="D472" s="19">
        <f t="shared" si="11"/>
        <v>219</v>
      </c>
      <c r="E472" s="3"/>
      <c r="F472"/>
      <c r="G472"/>
    </row>
    <row r="473" spans="1:7">
      <c r="A473" s="19" t="s">
        <v>55</v>
      </c>
      <c r="B473" s="19"/>
      <c r="C473" s="19"/>
      <c r="D473" s="19" t="e">
        <f t="shared" si="11"/>
        <v>#REF!</v>
      </c>
      <c r="E473" s="3"/>
      <c r="F473"/>
      <c r="G473"/>
    </row>
    <row r="474" spans="1:7">
      <c r="A474" s="19" t="s">
        <v>56</v>
      </c>
      <c r="B474" s="19"/>
      <c r="C474" s="19"/>
      <c r="D474" s="19" t="e">
        <f t="shared" si="11"/>
        <v>#REF!</v>
      </c>
      <c r="E474" s="3"/>
      <c r="F474"/>
      <c r="G474"/>
    </row>
    <row r="475" spans="1:7">
      <c r="A475" s="19" t="s">
        <v>57</v>
      </c>
      <c r="B475" s="19"/>
      <c r="C475" s="19"/>
      <c r="D475" s="19" t="e">
        <f t="shared" si="11"/>
        <v>#REF!</v>
      </c>
      <c r="E475" s="3"/>
      <c r="F475"/>
      <c r="G475"/>
    </row>
    <row r="476" spans="1:7">
      <c r="A476" s="18" t="s">
        <v>58</v>
      </c>
      <c r="B476" s="18"/>
      <c r="C476" s="18"/>
      <c r="D476" s="18">
        <f t="shared" si="11"/>
        <v>360</v>
      </c>
      <c r="E476" s="3"/>
      <c r="F476"/>
      <c r="G476"/>
    </row>
    <row r="477" spans="1:7">
      <c r="A477" s="18" t="s">
        <v>59</v>
      </c>
      <c r="B477" s="18"/>
      <c r="C477" s="18"/>
      <c r="D477" s="18" t="e">
        <f t="shared" si="11"/>
        <v>#REF!</v>
      </c>
      <c r="E477" s="3"/>
      <c r="F477"/>
      <c r="G477"/>
    </row>
    <row r="478" spans="1:7">
      <c r="A478" s="18" t="s">
        <v>60</v>
      </c>
      <c r="B478" s="18"/>
      <c r="C478" s="18"/>
      <c r="D478" s="18" t="e">
        <f t="shared" si="11"/>
        <v>#REF!</v>
      </c>
      <c r="E478" s="3"/>
      <c r="F478"/>
      <c r="G478"/>
    </row>
    <row r="479" spans="1:7">
      <c r="A479" s="18" t="s">
        <v>61</v>
      </c>
      <c r="B479" s="18"/>
      <c r="C479" s="18"/>
      <c r="D479" s="18" t="e">
        <f t="shared" si="11"/>
        <v>#REF!</v>
      </c>
      <c r="E479" s="3"/>
      <c r="F479"/>
      <c r="G479"/>
    </row>
    <row r="480" spans="1:7">
      <c r="A480" s="13" t="s">
        <v>8</v>
      </c>
      <c r="B480" s="13"/>
      <c r="C480" s="13"/>
      <c r="D480" s="13">
        <f>LOG(D471/D476)</f>
        <v>0.12854286087712524</v>
      </c>
      <c r="E480" s="3"/>
      <c r="F480"/>
      <c r="G480"/>
    </row>
    <row r="481" spans="1:7">
      <c r="A481" s="13" t="s">
        <v>9</v>
      </c>
      <c r="B481" s="13"/>
      <c r="C481" s="13"/>
      <c r="D481" s="20">
        <f>ROUND(10+10*ABS(D480),1)</f>
        <v>11.3</v>
      </c>
      <c r="E481" s="21" t="s">
        <v>29</v>
      </c>
      <c r="F481"/>
      <c r="G481"/>
    </row>
    <row r="482" spans="1:7">
      <c r="A482" s="3" t="s">
        <v>11</v>
      </c>
      <c r="B482" s="3"/>
      <c r="C482" s="3"/>
      <c r="D482" s="3">
        <f>LOG(D476/AVERAGE(D471,D472))</f>
        <v>1.0377171411444522E-2</v>
      </c>
      <c r="E482" s="3"/>
      <c r="F482"/>
      <c r="G482"/>
    </row>
    <row r="483" spans="1:7">
      <c r="A483" s="3" t="s">
        <v>3</v>
      </c>
      <c r="B483" s="3"/>
      <c r="C483" s="3"/>
      <c r="D483" s="29">
        <f>ROUND(10+20*D482,1)</f>
        <v>10.199999999999999</v>
      </c>
      <c r="E483" s="27" t="s">
        <v>30</v>
      </c>
      <c r="F483"/>
      <c r="G483"/>
    </row>
    <row r="484" spans="1:7">
      <c r="A484" s="13" t="s">
        <v>20</v>
      </c>
      <c r="B484" s="13"/>
      <c r="C484" s="13"/>
      <c r="D484" s="13">
        <f>LOG(D472/D476)</f>
        <v>-0.21585838592716897</v>
      </c>
      <c r="E484" s="3"/>
      <c r="F484"/>
      <c r="G484"/>
    </row>
    <row r="485" spans="1:7">
      <c r="A485" s="13" t="s">
        <v>4</v>
      </c>
      <c r="B485" s="13"/>
      <c r="C485" s="13"/>
      <c r="D485" s="20">
        <f>ROUND(10+10*ABS(D484),1)</f>
        <v>12.2</v>
      </c>
      <c r="E485" s="21" t="s">
        <v>29</v>
      </c>
      <c r="F485"/>
      <c r="G485"/>
    </row>
    <row r="486" spans="1:7">
      <c r="A486" s="3" t="s">
        <v>25</v>
      </c>
      <c r="B486" s="3"/>
      <c r="C486" s="3"/>
      <c r="D486" s="3" t="e">
        <f>LOG(D471/D477)</f>
        <v>#REF!</v>
      </c>
      <c r="E486" s="3"/>
      <c r="F486"/>
      <c r="G486"/>
    </row>
    <row r="487" spans="1:7">
      <c r="A487" s="3" t="s">
        <v>22</v>
      </c>
      <c r="B487" s="3"/>
      <c r="C487" s="3"/>
      <c r="D487" s="25" t="e">
        <f>ROUND(10+10*ABS(D486),1)</f>
        <v>#REF!</v>
      </c>
      <c r="E487" s="21" t="s">
        <v>29</v>
      </c>
      <c r="F487"/>
      <c r="G487"/>
    </row>
    <row r="488" spans="1:7">
      <c r="A488" s="13" t="s">
        <v>21</v>
      </c>
      <c r="B488" s="13"/>
      <c r="C488" s="13"/>
      <c r="D488" s="13" t="e">
        <f>LOG(D477/AVERAGE(D471,D473))</f>
        <v>#REF!</v>
      </c>
      <c r="E488" s="3"/>
      <c r="F488"/>
      <c r="G488"/>
    </row>
    <row r="489" spans="1:7">
      <c r="A489" s="13" t="s">
        <v>26</v>
      </c>
      <c r="B489" s="13"/>
      <c r="C489" s="13"/>
      <c r="D489" s="28" t="e">
        <f>ROUND(10+20*D488,1)</f>
        <v>#REF!</v>
      </c>
      <c r="E489" s="27" t="s">
        <v>30</v>
      </c>
      <c r="F489"/>
      <c r="G489"/>
    </row>
    <row r="490" spans="1:7">
      <c r="A490" s="14" t="s">
        <v>27</v>
      </c>
      <c r="D490" s="3" t="e">
        <f>LOG(D473/D477)</f>
        <v>#REF!</v>
      </c>
      <c r="E490" s="3"/>
      <c r="F490"/>
      <c r="G490"/>
    </row>
    <row r="491" spans="1:7">
      <c r="A491" s="14" t="s">
        <v>28</v>
      </c>
      <c r="D491" s="25" t="e">
        <f>ROUND(10+10*ABS(D490),1)</f>
        <v>#REF!</v>
      </c>
      <c r="E491" s="21" t="s">
        <v>29</v>
      </c>
      <c r="F491"/>
      <c r="G491"/>
    </row>
    <row r="492" spans="1:7">
      <c r="A492" s="13" t="s">
        <v>31</v>
      </c>
      <c r="B492" s="13"/>
      <c r="C492" s="13"/>
      <c r="D492" s="13" t="e">
        <f>LOG(D471/D478)</f>
        <v>#REF!</v>
      </c>
      <c r="E492" s="3"/>
      <c r="F492"/>
      <c r="G492"/>
    </row>
    <row r="493" spans="1:7">
      <c r="A493" s="13" t="s">
        <v>32</v>
      </c>
      <c r="B493" s="13"/>
      <c r="C493" s="13"/>
      <c r="D493" s="20" t="e">
        <f>ROUND(10+10*ABS(D492),1)</f>
        <v>#REF!</v>
      </c>
      <c r="E493" s="21" t="s">
        <v>29</v>
      </c>
      <c r="F493"/>
      <c r="G493"/>
    </row>
    <row r="494" spans="1:7">
      <c r="A494" s="14" t="s">
        <v>33</v>
      </c>
      <c r="D494" s="3" t="e">
        <f>LOG(D478/AVERAGE(D471,D474))</f>
        <v>#REF!</v>
      </c>
      <c r="F494"/>
      <c r="G494"/>
    </row>
    <row r="495" spans="1:7">
      <c r="A495" s="14" t="s">
        <v>34</v>
      </c>
      <c r="D495" s="29" t="e">
        <f>ROUND(10+20*D494,1)</f>
        <v>#REF!</v>
      </c>
      <c r="E495" s="27" t="s">
        <v>30</v>
      </c>
      <c r="F495"/>
      <c r="G495"/>
    </row>
    <row r="496" spans="1:7">
      <c r="A496" s="13" t="s">
        <v>35</v>
      </c>
      <c r="B496" s="13"/>
      <c r="C496" s="13"/>
      <c r="D496" s="13" t="e">
        <f>LOG(D474/D478)</f>
        <v>#REF!</v>
      </c>
      <c r="E496" s="3"/>
      <c r="F496"/>
      <c r="G496"/>
    </row>
    <row r="497" spans="1:7">
      <c r="A497" s="13" t="s">
        <v>36</v>
      </c>
      <c r="B497" s="13"/>
      <c r="C497" s="13"/>
      <c r="D497" s="20" t="e">
        <f>ROUND(10+10*ABS(D496),1)</f>
        <v>#REF!</v>
      </c>
      <c r="E497" s="21" t="s">
        <v>29</v>
      </c>
      <c r="F497"/>
      <c r="G497"/>
    </row>
    <row r="498" spans="1:7">
      <c r="A498" s="14" t="s">
        <v>37</v>
      </c>
      <c r="D498" s="3" t="e">
        <f>LOG(D471/D479)</f>
        <v>#REF!</v>
      </c>
      <c r="E498" s="3"/>
      <c r="F498"/>
      <c r="G498"/>
    </row>
    <row r="499" spans="1:7">
      <c r="A499" s="14" t="s">
        <v>38</v>
      </c>
      <c r="D499" s="25" t="e">
        <f>ROUND(10+10*ABS(D498),1)</f>
        <v>#REF!</v>
      </c>
      <c r="E499" s="21" t="s">
        <v>29</v>
      </c>
      <c r="F499"/>
      <c r="G499"/>
    </row>
    <row r="500" spans="1:7">
      <c r="A500" s="13" t="s">
        <v>39</v>
      </c>
      <c r="B500" s="13"/>
      <c r="C500" s="13"/>
      <c r="D500" s="13" t="e">
        <f>LOG(D479/AVERAGE(D471,D475))</f>
        <v>#REF!</v>
      </c>
      <c r="F500"/>
      <c r="G500"/>
    </row>
    <row r="501" spans="1:7">
      <c r="A501" s="13" t="s">
        <v>40</v>
      </c>
      <c r="B501" s="13"/>
      <c r="C501" s="13"/>
      <c r="D501" s="28" t="e">
        <f>ROUND(10+20*D500,1)</f>
        <v>#REF!</v>
      </c>
      <c r="E501" s="27" t="s">
        <v>30</v>
      </c>
      <c r="F501"/>
      <c r="G501"/>
    </row>
    <row r="502" spans="1:7">
      <c r="A502" s="14" t="s">
        <v>41</v>
      </c>
      <c r="D502" s="3" t="e">
        <f>LOG(D475/D479)</f>
        <v>#REF!</v>
      </c>
      <c r="E502" s="3"/>
      <c r="F502"/>
      <c r="G502"/>
    </row>
    <row r="503" spans="1:7">
      <c r="A503" s="14" t="s">
        <v>42</v>
      </c>
      <c r="D503" s="25" t="e">
        <f>ROUND(10+10*ABS(D502),1)</f>
        <v>#REF!</v>
      </c>
      <c r="E503" s="21" t="s">
        <v>29</v>
      </c>
      <c r="F503"/>
      <c r="G503"/>
    </row>
    <row r="506" spans="1:7">
      <c r="A506" s="12" t="s">
        <v>69</v>
      </c>
      <c r="B506" s="12"/>
      <c r="C506" s="12"/>
      <c r="D506" s="3"/>
      <c r="E506" s="3"/>
      <c r="F506"/>
      <c r="G506"/>
    </row>
    <row r="507" spans="1:7">
      <c r="A507" s="17" t="s">
        <v>10</v>
      </c>
      <c r="B507" s="17"/>
      <c r="C507" s="17"/>
      <c r="D507" s="17">
        <v>14</v>
      </c>
      <c r="E507" s="3"/>
      <c r="F507"/>
      <c r="G507"/>
    </row>
    <row r="508" spans="1:7">
      <c r="A508" s="18" t="s">
        <v>52</v>
      </c>
      <c r="B508" s="18"/>
      <c r="C508" s="18"/>
      <c r="D508" s="18">
        <f t="shared" ref="D508:D516" si="12">D471</f>
        <v>484</v>
      </c>
      <c r="E508" s="3"/>
      <c r="F508"/>
      <c r="G508"/>
    </row>
    <row r="509" spans="1:7">
      <c r="A509" s="19" t="s">
        <v>54</v>
      </c>
      <c r="B509" s="19"/>
      <c r="C509" s="19"/>
      <c r="D509" s="19">
        <f t="shared" si="12"/>
        <v>219</v>
      </c>
      <c r="E509" s="3"/>
      <c r="F509"/>
      <c r="G509"/>
    </row>
    <row r="510" spans="1:7">
      <c r="A510" s="19" t="s">
        <v>55</v>
      </c>
      <c r="B510" s="19"/>
      <c r="C510" s="19"/>
      <c r="D510" s="19" t="e">
        <f t="shared" si="12"/>
        <v>#REF!</v>
      </c>
      <c r="E510" s="3"/>
      <c r="F510"/>
      <c r="G510"/>
    </row>
    <row r="511" spans="1:7">
      <c r="A511" s="19" t="s">
        <v>56</v>
      </c>
      <c r="B511" s="19"/>
      <c r="C511" s="19"/>
      <c r="D511" s="19" t="e">
        <f t="shared" si="12"/>
        <v>#REF!</v>
      </c>
      <c r="E511" s="3"/>
      <c r="F511"/>
      <c r="G511"/>
    </row>
    <row r="512" spans="1:7">
      <c r="A512" s="19" t="s">
        <v>57</v>
      </c>
      <c r="B512" s="19"/>
      <c r="C512" s="19"/>
      <c r="D512" s="19" t="e">
        <f t="shared" si="12"/>
        <v>#REF!</v>
      </c>
      <c r="E512" s="3"/>
      <c r="F512"/>
      <c r="G512"/>
    </row>
    <row r="513" spans="1:7">
      <c r="A513" s="18" t="s">
        <v>58</v>
      </c>
      <c r="B513" s="18"/>
      <c r="C513" s="18"/>
      <c r="D513" s="18">
        <f t="shared" si="12"/>
        <v>360</v>
      </c>
      <c r="E513" s="3"/>
      <c r="F513"/>
      <c r="G513"/>
    </row>
    <row r="514" spans="1:7">
      <c r="A514" s="18" t="s">
        <v>59</v>
      </c>
      <c r="B514" s="18"/>
      <c r="C514" s="18"/>
      <c r="D514" s="18" t="e">
        <f t="shared" si="12"/>
        <v>#REF!</v>
      </c>
      <c r="E514" s="3"/>
      <c r="F514"/>
      <c r="G514"/>
    </row>
    <row r="515" spans="1:7">
      <c r="A515" s="18" t="s">
        <v>60</v>
      </c>
      <c r="B515" s="18"/>
      <c r="C515" s="18"/>
      <c r="D515" s="18" t="e">
        <f t="shared" si="12"/>
        <v>#REF!</v>
      </c>
      <c r="E515" s="3"/>
      <c r="F515"/>
      <c r="G515"/>
    </row>
    <row r="516" spans="1:7">
      <c r="A516" s="18" t="s">
        <v>61</v>
      </c>
      <c r="B516" s="18"/>
      <c r="C516" s="18"/>
      <c r="D516" s="18" t="e">
        <f t="shared" si="12"/>
        <v>#REF!</v>
      </c>
      <c r="E516" s="3"/>
      <c r="F516"/>
      <c r="G516"/>
    </row>
    <row r="517" spans="1:7">
      <c r="A517" s="13" t="s">
        <v>8</v>
      </c>
      <c r="B517" s="13"/>
      <c r="C517" s="13"/>
      <c r="D517" s="13">
        <f>LOG(D508/D513)</f>
        <v>0.12854286087712524</v>
      </c>
      <c r="E517" s="3"/>
      <c r="F517"/>
      <c r="G517"/>
    </row>
    <row r="518" spans="1:7">
      <c r="A518" s="13" t="s">
        <v>9</v>
      </c>
      <c r="B518" s="13"/>
      <c r="C518" s="13"/>
      <c r="D518" s="20">
        <f>ROUND(10+10*ABS(D517),1)</f>
        <v>11.3</v>
      </c>
      <c r="E518" s="21" t="s">
        <v>29</v>
      </c>
      <c r="F518"/>
      <c r="G518"/>
    </row>
    <row r="519" spans="1:7">
      <c r="A519" s="3" t="s">
        <v>11</v>
      </c>
      <c r="B519" s="3"/>
      <c r="C519" s="3"/>
      <c r="D519" s="3">
        <f>IF(LOG(D513/AVERAGE(D508,D509))&lt;LOG(3),LOG(3),LOG(D513/AVERAGE(D508,D509)))</f>
        <v>0.47712125471966244</v>
      </c>
      <c r="E519" s="3"/>
      <c r="F519"/>
      <c r="G519"/>
    </row>
    <row r="520" spans="1:7">
      <c r="A520" s="3" t="s">
        <v>3</v>
      </c>
      <c r="B520" s="3"/>
      <c r="C520" s="3"/>
      <c r="D520" s="24">
        <f>ROUND(3-14.1*D519+5.7*D519^2,1)</f>
        <v>-2.4</v>
      </c>
      <c r="E520" s="23" t="s">
        <v>62</v>
      </c>
      <c r="F520"/>
      <c r="G520"/>
    </row>
    <row r="521" spans="1:7">
      <c r="A521" s="13" t="s">
        <v>20</v>
      </c>
      <c r="B521" s="13"/>
      <c r="C521" s="13"/>
      <c r="D521" s="13">
        <f>LOG(D509/D513)</f>
        <v>-0.21585838592716897</v>
      </c>
      <c r="E521" s="3"/>
      <c r="F521"/>
      <c r="G521"/>
    </row>
    <row r="522" spans="1:7">
      <c r="A522" s="13" t="s">
        <v>4</v>
      </c>
      <c r="B522" s="13"/>
      <c r="C522" s="13"/>
      <c r="D522" s="20">
        <f>ROUND(10+10*ABS(D521),1)</f>
        <v>12.2</v>
      </c>
      <c r="E522" s="21" t="s">
        <v>29</v>
      </c>
      <c r="F522"/>
      <c r="G522"/>
    </row>
    <row r="523" spans="1:7">
      <c r="A523" s="3" t="s">
        <v>25</v>
      </c>
      <c r="B523" s="3"/>
      <c r="C523" s="3"/>
      <c r="D523" s="3" t="e">
        <f>LOG(D508/D514)</f>
        <v>#REF!</v>
      </c>
      <c r="E523" s="3"/>
      <c r="F523"/>
      <c r="G523"/>
    </row>
    <row r="524" spans="1:7">
      <c r="A524" s="3" t="s">
        <v>22</v>
      </c>
      <c r="B524" s="3"/>
      <c r="C524" s="3"/>
      <c r="D524" s="25" t="e">
        <f>ROUND(10+10*ABS(D523),1)</f>
        <v>#REF!</v>
      </c>
      <c r="E524" s="21" t="s">
        <v>29</v>
      </c>
      <c r="F524"/>
      <c r="G524"/>
    </row>
    <row r="525" spans="1:7">
      <c r="A525" s="13" t="s">
        <v>21</v>
      </c>
      <c r="B525" s="13"/>
      <c r="C525" s="13"/>
      <c r="D525" s="13" t="e">
        <f>IF(LOG(D514/AVERAGE(D508,D510))&lt;LOG(3),LOG(3),LOG(D514/AVERAGE(D508,D510)))</f>
        <v>#REF!</v>
      </c>
      <c r="E525" s="3"/>
      <c r="F525"/>
      <c r="G525"/>
    </row>
    <row r="526" spans="1:7">
      <c r="A526" s="13" t="s">
        <v>26</v>
      </c>
      <c r="B526" s="13"/>
      <c r="C526" s="13"/>
      <c r="D526" s="22" t="e">
        <f>ROUND(3-14.1*D525+5.7*D525^2,1)</f>
        <v>#REF!</v>
      </c>
      <c r="E526" s="23" t="s">
        <v>62</v>
      </c>
      <c r="F526"/>
      <c r="G526"/>
    </row>
    <row r="527" spans="1:7">
      <c r="A527" s="14" t="s">
        <v>27</v>
      </c>
      <c r="D527" s="3" t="e">
        <f>LOG(D510/D514)</f>
        <v>#REF!</v>
      </c>
      <c r="E527" s="3"/>
      <c r="F527"/>
      <c r="G527"/>
    </row>
    <row r="528" spans="1:7">
      <c r="A528" s="14" t="s">
        <v>28</v>
      </c>
      <c r="D528" s="25" t="e">
        <f>ROUND(10+10*ABS(D527),1)</f>
        <v>#REF!</v>
      </c>
      <c r="E528" s="21" t="s">
        <v>29</v>
      </c>
      <c r="F528"/>
      <c r="G528"/>
    </row>
    <row r="529" spans="1:7">
      <c r="A529" s="13" t="s">
        <v>31</v>
      </c>
      <c r="B529" s="13"/>
      <c r="C529" s="13"/>
      <c r="D529" s="13" t="e">
        <f>LOG(D508/D515)</f>
        <v>#REF!</v>
      </c>
      <c r="E529" s="3"/>
      <c r="F529"/>
      <c r="G529"/>
    </row>
    <row r="530" spans="1:7">
      <c r="A530" s="13" t="s">
        <v>32</v>
      </c>
      <c r="B530" s="13"/>
      <c r="C530" s="13"/>
      <c r="D530" s="20" t="e">
        <f>ROUND(5.7+5.7*D529^2+6,1)</f>
        <v>#REF!</v>
      </c>
      <c r="E530" s="21" t="s">
        <v>29</v>
      </c>
      <c r="F530"/>
      <c r="G530"/>
    </row>
    <row r="531" spans="1:7">
      <c r="A531" s="14" t="s">
        <v>33</v>
      </c>
      <c r="D531" s="3" t="e">
        <f>IF(LOG(D515/AVERAGE(D508,D511))&lt;LOG(3),LOG(3),LOG(D515/AVERAGE(D508,D511)))</f>
        <v>#REF!</v>
      </c>
      <c r="F531"/>
      <c r="G531"/>
    </row>
    <row r="532" spans="1:7">
      <c r="A532" s="14" t="s">
        <v>34</v>
      </c>
      <c r="D532" s="24" t="e">
        <f>ROUND(3-14.1*D531+5.7*D531^2,1)</f>
        <v>#REF!</v>
      </c>
      <c r="E532" s="23" t="s">
        <v>62</v>
      </c>
      <c r="F532"/>
      <c r="G532"/>
    </row>
    <row r="533" spans="1:7">
      <c r="A533" s="13" t="s">
        <v>35</v>
      </c>
      <c r="B533" s="13"/>
      <c r="C533" s="13"/>
      <c r="D533" s="13" t="e">
        <f>LOG(D511/D515)</f>
        <v>#REF!</v>
      </c>
      <c r="E533" s="3"/>
      <c r="F533"/>
      <c r="G533"/>
    </row>
    <row r="534" spans="1:7">
      <c r="A534" s="13" t="s">
        <v>36</v>
      </c>
      <c r="B534" s="13"/>
      <c r="C534" s="13"/>
      <c r="D534" s="20" t="e">
        <f>ROUND(10+10*ABS(D533),1)</f>
        <v>#REF!</v>
      </c>
      <c r="E534" s="21" t="s">
        <v>29</v>
      </c>
      <c r="F534"/>
      <c r="G534"/>
    </row>
    <row r="535" spans="1:7">
      <c r="A535" s="14" t="s">
        <v>37</v>
      </c>
      <c r="D535" s="3" t="e">
        <f>LOG(D508/D516)</f>
        <v>#REF!</v>
      </c>
      <c r="E535" s="3"/>
      <c r="F535"/>
      <c r="G535"/>
    </row>
    <row r="536" spans="1:7">
      <c r="A536" s="14" t="s">
        <v>38</v>
      </c>
      <c r="D536" s="25" t="e">
        <f>ROUND(10+10*ABS(D535),1)</f>
        <v>#REF!</v>
      </c>
      <c r="E536" s="21" t="s">
        <v>29</v>
      </c>
      <c r="F536"/>
      <c r="G536"/>
    </row>
    <row r="537" spans="1:7">
      <c r="A537" s="13" t="s">
        <v>39</v>
      </c>
      <c r="B537" s="13"/>
      <c r="C537" s="13"/>
      <c r="D537" s="13" t="e">
        <f>IF(LOG(D516/AVERAGE(D508,D512))&lt;LOG(3),LOG(3),LOG(D516/AVERAGE(D508,D512)))</f>
        <v>#REF!</v>
      </c>
      <c r="F537"/>
      <c r="G537"/>
    </row>
    <row r="538" spans="1:7">
      <c r="A538" s="13" t="s">
        <v>40</v>
      </c>
      <c r="B538" s="13"/>
      <c r="C538" s="13"/>
      <c r="D538" s="22" t="e">
        <f>ROUND(3-14.1*D537+5.7*D537^2,1)</f>
        <v>#REF!</v>
      </c>
      <c r="E538" s="23" t="s">
        <v>62</v>
      </c>
      <c r="F538"/>
      <c r="G538"/>
    </row>
    <row r="539" spans="1:7">
      <c r="A539" s="14" t="s">
        <v>41</v>
      </c>
      <c r="D539" s="3" t="e">
        <f>LOG(D512/D516)</f>
        <v>#REF!</v>
      </c>
      <c r="E539" s="3"/>
      <c r="F539"/>
      <c r="G539"/>
    </row>
    <row r="540" spans="1:7">
      <c r="A540" s="14" t="s">
        <v>42</v>
      </c>
      <c r="D540" s="25" t="e">
        <f>ROUND(10+10*ABS(D539),1)</f>
        <v>#REF!</v>
      </c>
      <c r="E540" s="21" t="s">
        <v>29</v>
      </c>
      <c r="F540"/>
      <c r="G540"/>
    </row>
    <row r="543" spans="1:7">
      <c r="A543" s="12" t="s">
        <v>70</v>
      </c>
      <c r="B543" s="12"/>
      <c r="C543" s="12"/>
      <c r="D543" s="3"/>
      <c r="E543" s="3"/>
      <c r="F543"/>
      <c r="G543"/>
    </row>
    <row r="544" spans="1:7">
      <c r="A544" s="17" t="s">
        <v>10</v>
      </c>
      <c r="B544" s="17"/>
      <c r="C544" s="17"/>
      <c r="D544" s="17">
        <v>15</v>
      </c>
      <c r="E544" s="3"/>
      <c r="F544"/>
      <c r="G544"/>
    </row>
    <row r="545" spans="1:7">
      <c r="A545" s="18" t="s">
        <v>52</v>
      </c>
      <c r="B545" s="18"/>
      <c r="C545" s="18"/>
      <c r="D545" s="18">
        <f t="shared" ref="D545:D553" si="13">D508</f>
        <v>484</v>
      </c>
      <c r="E545" s="3"/>
      <c r="F545"/>
      <c r="G545"/>
    </row>
    <row r="546" spans="1:7">
      <c r="A546" s="19" t="s">
        <v>54</v>
      </c>
      <c r="B546" s="19"/>
      <c r="C546" s="19"/>
      <c r="D546" s="19">
        <f t="shared" si="13"/>
        <v>219</v>
      </c>
      <c r="E546" s="3"/>
      <c r="F546"/>
      <c r="G546"/>
    </row>
    <row r="547" spans="1:7">
      <c r="A547" s="19" t="s">
        <v>55</v>
      </c>
      <c r="B547" s="19"/>
      <c r="C547" s="19"/>
      <c r="D547" s="19" t="e">
        <f t="shared" si="13"/>
        <v>#REF!</v>
      </c>
      <c r="E547" s="3"/>
      <c r="F547"/>
      <c r="G547"/>
    </row>
    <row r="548" spans="1:7">
      <c r="A548" s="19" t="s">
        <v>56</v>
      </c>
      <c r="B548" s="19"/>
      <c r="C548" s="19"/>
      <c r="D548" s="19" t="e">
        <f t="shared" si="13"/>
        <v>#REF!</v>
      </c>
      <c r="E548" s="3"/>
      <c r="F548"/>
      <c r="G548"/>
    </row>
    <row r="549" spans="1:7">
      <c r="A549" s="19" t="s">
        <v>57</v>
      </c>
      <c r="B549" s="19"/>
      <c r="C549" s="19"/>
      <c r="D549" s="19" t="e">
        <f t="shared" si="13"/>
        <v>#REF!</v>
      </c>
      <c r="E549" s="3"/>
      <c r="F549"/>
      <c r="G549"/>
    </row>
    <row r="550" spans="1:7">
      <c r="A550" s="18" t="s">
        <v>58</v>
      </c>
      <c r="B550" s="18"/>
      <c r="C550" s="18"/>
      <c r="D550" s="18">
        <f t="shared" si="13"/>
        <v>360</v>
      </c>
      <c r="E550" s="3"/>
      <c r="F550"/>
      <c r="G550"/>
    </row>
    <row r="551" spans="1:7">
      <c r="A551" s="18" t="s">
        <v>59</v>
      </c>
      <c r="B551" s="18"/>
      <c r="C551" s="18"/>
      <c r="D551" s="18" t="e">
        <f t="shared" si="13"/>
        <v>#REF!</v>
      </c>
      <c r="E551" s="3"/>
      <c r="F551"/>
      <c r="G551"/>
    </row>
    <row r="552" spans="1:7">
      <c r="A552" s="18" t="s">
        <v>60</v>
      </c>
      <c r="B552" s="18"/>
      <c r="C552" s="18"/>
      <c r="D552" s="18" t="e">
        <f t="shared" si="13"/>
        <v>#REF!</v>
      </c>
      <c r="E552" s="3"/>
      <c r="F552"/>
      <c r="G552"/>
    </row>
    <row r="553" spans="1:7">
      <c r="A553" s="18" t="s">
        <v>61</v>
      </c>
      <c r="B553" s="18"/>
      <c r="C553" s="18"/>
      <c r="D553" s="18" t="e">
        <f t="shared" si="13"/>
        <v>#REF!</v>
      </c>
      <c r="E553" s="3"/>
      <c r="F553"/>
      <c r="G553"/>
    </row>
    <row r="554" spans="1:7">
      <c r="A554" s="13" t="s">
        <v>8</v>
      </c>
      <c r="B554" s="13"/>
      <c r="C554" s="13"/>
      <c r="D554" s="13">
        <f>LOG(D546/AVERAGE(D545,D550))</f>
        <v>-0.28486833612155554</v>
      </c>
      <c r="E554" s="3"/>
      <c r="F554"/>
      <c r="G554"/>
    </row>
    <row r="555" spans="1:7">
      <c r="A555" s="13" t="s">
        <v>9</v>
      </c>
      <c r="B555" s="13"/>
      <c r="C555" s="13"/>
      <c r="D555" s="28">
        <f>ROUND(10+20*D554,1)</f>
        <v>4.3</v>
      </c>
      <c r="E555" s="27" t="s">
        <v>30</v>
      </c>
      <c r="F555"/>
      <c r="G555"/>
    </row>
    <row r="556" spans="1:7">
      <c r="A556" s="3" t="s">
        <v>11</v>
      </c>
      <c r="B556" s="3"/>
      <c r="C556" s="3"/>
      <c r="D556" s="14">
        <f>LOG(D545/D546)</f>
        <v>0.34440124680429413</v>
      </c>
      <c r="E556" s="3"/>
      <c r="F556"/>
      <c r="G556"/>
    </row>
    <row r="557" spans="1:7">
      <c r="A557" s="3" t="s">
        <v>3</v>
      </c>
      <c r="B557" s="3"/>
      <c r="C557" s="3"/>
      <c r="D557" s="25">
        <f>ROUND(10+10*ABS(D556),1)</f>
        <v>13.4</v>
      </c>
      <c r="E557" s="21" t="s">
        <v>29</v>
      </c>
      <c r="F557"/>
      <c r="G557"/>
    </row>
    <row r="558" spans="1:7">
      <c r="A558" s="13" t="s">
        <v>20</v>
      </c>
      <c r="B558" s="13"/>
      <c r="C558" s="13"/>
      <c r="D558" s="13">
        <f>LOG(D546/D550)</f>
        <v>-0.21585838592716897</v>
      </c>
      <c r="E558" s="3"/>
      <c r="F558"/>
      <c r="G558"/>
    </row>
    <row r="559" spans="1:7">
      <c r="A559" s="13" t="s">
        <v>4</v>
      </c>
      <c r="B559" s="13"/>
      <c r="C559" s="13"/>
      <c r="D559" s="20">
        <f>ROUND(10+10*ABS(D558),1)</f>
        <v>12.2</v>
      </c>
      <c r="E559" s="21" t="s">
        <v>29</v>
      </c>
      <c r="F559"/>
      <c r="G559"/>
    </row>
    <row r="560" spans="1:7">
      <c r="A560" s="3" t="s">
        <v>25</v>
      </c>
      <c r="B560" s="3"/>
      <c r="C560" s="3"/>
      <c r="D560" s="3" t="e">
        <f>LOG(D547/AVERAGE(D545,D551))</f>
        <v>#REF!</v>
      </c>
      <c r="E560" s="3"/>
      <c r="F560"/>
      <c r="G560"/>
    </row>
    <row r="561" spans="1:7">
      <c r="A561" s="3" t="s">
        <v>22</v>
      </c>
      <c r="B561" s="3"/>
      <c r="C561" s="3"/>
      <c r="D561" s="29" t="e">
        <f>ROUND(10+20*D560,1)</f>
        <v>#REF!</v>
      </c>
      <c r="E561" s="27" t="s">
        <v>30</v>
      </c>
      <c r="F561"/>
      <c r="G561"/>
    </row>
    <row r="562" spans="1:7">
      <c r="A562" s="13" t="s">
        <v>21</v>
      </c>
      <c r="B562" s="13"/>
      <c r="C562" s="13"/>
      <c r="D562" s="13" t="e">
        <f>LOG(D545/D547)</f>
        <v>#REF!</v>
      </c>
      <c r="E562" s="3"/>
      <c r="F562"/>
      <c r="G562"/>
    </row>
    <row r="563" spans="1:7">
      <c r="A563" s="13" t="s">
        <v>26</v>
      </c>
      <c r="B563" s="13"/>
      <c r="C563" s="13"/>
      <c r="D563" s="20" t="e">
        <f>ROUND(10+10*ABS(D562),1)</f>
        <v>#REF!</v>
      </c>
      <c r="E563" s="21" t="s">
        <v>29</v>
      </c>
      <c r="F563"/>
      <c r="G563"/>
    </row>
    <row r="564" spans="1:7">
      <c r="A564" s="14" t="s">
        <v>27</v>
      </c>
      <c r="D564" s="3" t="e">
        <f>LOG(D547/D551)</f>
        <v>#REF!</v>
      </c>
      <c r="E564" s="3"/>
      <c r="F564"/>
      <c r="G564"/>
    </row>
    <row r="565" spans="1:7">
      <c r="A565" s="14" t="s">
        <v>28</v>
      </c>
      <c r="D565" s="25" t="e">
        <f>ROUND(10+10*ABS(D564),1)</f>
        <v>#REF!</v>
      </c>
      <c r="E565" s="21" t="s">
        <v>29</v>
      </c>
      <c r="F565"/>
      <c r="G565"/>
    </row>
    <row r="566" spans="1:7">
      <c r="A566" s="13" t="s">
        <v>31</v>
      </c>
      <c r="B566" s="13"/>
      <c r="C566" s="13"/>
      <c r="D566" s="13" t="e">
        <f>LOG(D548/AVERAGE(D545,D552))</f>
        <v>#REF!</v>
      </c>
      <c r="E566" s="3"/>
      <c r="F566"/>
      <c r="G566"/>
    </row>
    <row r="567" spans="1:7">
      <c r="A567" s="13" t="s">
        <v>32</v>
      </c>
      <c r="B567" s="13"/>
      <c r="C567" s="13"/>
      <c r="D567" s="28" t="e">
        <f>ROUND(10+20*D566,1)</f>
        <v>#REF!</v>
      </c>
      <c r="E567" s="27" t="s">
        <v>30</v>
      </c>
      <c r="F567"/>
      <c r="G567"/>
    </row>
    <row r="568" spans="1:7">
      <c r="A568" s="14" t="s">
        <v>33</v>
      </c>
      <c r="D568" s="3" t="e">
        <f>LOG(D545/D548)</f>
        <v>#REF!</v>
      </c>
      <c r="F568"/>
      <c r="G568"/>
    </row>
    <row r="569" spans="1:7">
      <c r="A569" s="14" t="s">
        <v>34</v>
      </c>
      <c r="D569" s="25" t="e">
        <f>ROUND(10+10*ABS(D568),1)</f>
        <v>#REF!</v>
      </c>
      <c r="E569" s="21" t="s">
        <v>29</v>
      </c>
      <c r="F569"/>
      <c r="G569"/>
    </row>
    <row r="570" spans="1:7">
      <c r="A570" s="13" t="s">
        <v>35</v>
      </c>
      <c r="B570" s="13"/>
      <c r="C570" s="13"/>
      <c r="D570" s="13" t="e">
        <f>LOG(D548/D552)</f>
        <v>#REF!</v>
      </c>
      <c r="E570" s="3"/>
      <c r="F570"/>
      <c r="G570"/>
    </row>
    <row r="571" spans="1:7">
      <c r="A571" s="13" t="s">
        <v>36</v>
      </c>
      <c r="B571" s="13"/>
      <c r="C571" s="13"/>
      <c r="D571" s="20" t="e">
        <f>ROUND(10+10*ABS(D570),1)</f>
        <v>#REF!</v>
      </c>
      <c r="E571" s="21" t="s">
        <v>29</v>
      </c>
      <c r="F571"/>
      <c r="G571"/>
    </row>
    <row r="572" spans="1:7">
      <c r="A572" s="14" t="s">
        <v>37</v>
      </c>
      <c r="D572" s="3" t="e">
        <f>LOG(D549/AVERAGE(D545,D553))</f>
        <v>#REF!</v>
      </c>
      <c r="E572" s="3"/>
      <c r="F572"/>
      <c r="G572"/>
    </row>
    <row r="573" spans="1:7">
      <c r="A573" s="14" t="s">
        <v>38</v>
      </c>
      <c r="D573" s="29" t="e">
        <f>ROUND(10+20*D572,1)</f>
        <v>#REF!</v>
      </c>
      <c r="E573" s="27" t="s">
        <v>30</v>
      </c>
      <c r="F573"/>
      <c r="G573"/>
    </row>
    <row r="574" spans="1:7">
      <c r="A574" s="13" t="s">
        <v>39</v>
      </c>
      <c r="B574" s="13"/>
      <c r="C574" s="13"/>
      <c r="D574" s="13" t="e">
        <f>LOG(D545/D549)</f>
        <v>#REF!</v>
      </c>
      <c r="F574"/>
      <c r="G574"/>
    </row>
    <row r="575" spans="1:7">
      <c r="A575" s="13" t="s">
        <v>40</v>
      </c>
      <c r="B575" s="13"/>
      <c r="C575" s="13"/>
      <c r="D575" s="20" t="e">
        <f>ROUND(10+10*ABS(D574),1)</f>
        <v>#REF!</v>
      </c>
      <c r="E575" s="21" t="s">
        <v>29</v>
      </c>
      <c r="F575"/>
      <c r="G575"/>
    </row>
    <row r="576" spans="1:7">
      <c r="A576" s="14" t="s">
        <v>41</v>
      </c>
      <c r="D576" s="3" t="e">
        <f>LOG(D549/D553)</f>
        <v>#REF!</v>
      </c>
      <c r="E576" s="3"/>
      <c r="F576"/>
      <c r="G576"/>
    </row>
    <row r="577" spans="1:7">
      <c r="A577" s="14" t="s">
        <v>42</v>
      </c>
      <c r="D577" s="25" t="e">
        <f>ROUND(10+10*ABS(D576),1)</f>
        <v>#REF!</v>
      </c>
      <c r="E577" s="21" t="s">
        <v>29</v>
      </c>
      <c r="F577"/>
      <c r="G577"/>
    </row>
    <row r="580" spans="1:7">
      <c r="A580" s="12" t="s">
        <v>70</v>
      </c>
      <c r="B580" s="12"/>
      <c r="C580" s="12"/>
      <c r="D580" s="3"/>
      <c r="E580" s="3"/>
      <c r="F580"/>
      <c r="G580"/>
    </row>
    <row r="581" spans="1:7">
      <c r="A581" s="17" t="s">
        <v>10</v>
      </c>
      <c r="B581" s="17"/>
      <c r="C581" s="17"/>
      <c r="D581" s="17">
        <v>16</v>
      </c>
      <c r="E581" s="3"/>
      <c r="F581"/>
      <c r="G581"/>
    </row>
    <row r="582" spans="1:7">
      <c r="A582" s="18" t="s">
        <v>52</v>
      </c>
      <c r="B582" s="18"/>
      <c r="C582" s="18"/>
      <c r="D582" s="18">
        <f t="shared" ref="D582:D590" si="14">D545</f>
        <v>484</v>
      </c>
      <c r="E582" s="3"/>
      <c r="F582"/>
      <c r="G582"/>
    </row>
    <row r="583" spans="1:7">
      <c r="A583" s="19" t="s">
        <v>54</v>
      </c>
      <c r="B583" s="19"/>
      <c r="C583" s="19"/>
      <c r="D583" s="19">
        <f t="shared" si="14"/>
        <v>219</v>
      </c>
      <c r="E583" s="3"/>
      <c r="F583"/>
      <c r="G583"/>
    </row>
    <row r="584" spans="1:7">
      <c r="A584" s="19" t="s">
        <v>55</v>
      </c>
      <c r="B584" s="19"/>
      <c r="C584" s="19"/>
      <c r="D584" s="19" t="e">
        <f t="shared" si="14"/>
        <v>#REF!</v>
      </c>
      <c r="E584" s="3"/>
      <c r="F584"/>
      <c r="G584"/>
    </row>
    <row r="585" spans="1:7">
      <c r="A585" s="19" t="s">
        <v>56</v>
      </c>
      <c r="B585" s="19"/>
      <c r="C585" s="19"/>
      <c r="D585" s="19" t="e">
        <f t="shared" si="14"/>
        <v>#REF!</v>
      </c>
      <c r="E585" s="3"/>
      <c r="F585"/>
      <c r="G585"/>
    </row>
    <row r="586" spans="1:7">
      <c r="A586" s="19" t="s">
        <v>57</v>
      </c>
      <c r="B586" s="19"/>
      <c r="C586" s="19"/>
      <c r="D586" s="19" t="e">
        <f t="shared" si="14"/>
        <v>#REF!</v>
      </c>
      <c r="E586" s="3"/>
      <c r="F586"/>
      <c r="G586"/>
    </row>
    <row r="587" spans="1:7">
      <c r="A587" s="18" t="s">
        <v>58</v>
      </c>
      <c r="B587" s="18"/>
      <c r="C587" s="18"/>
      <c r="D587" s="18">
        <f t="shared" si="14"/>
        <v>360</v>
      </c>
      <c r="E587" s="3"/>
      <c r="F587"/>
      <c r="G587"/>
    </row>
    <row r="588" spans="1:7">
      <c r="A588" s="18" t="s">
        <v>59</v>
      </c>
      <c r="B588" s="18"/>
      <c r="C588" s="18"/>
      <c r="D588" s="18" t="e">
        <f t="shared" si="14"/>
        <v>#REF!</v>
      </c>
      <c r="E588" s="3"/>
      <c r="F588"/>
      <c r="G588"/>
    </row>
    <row r="589" spans="1:7">
      <c r="A589" s="18" t="s">
        <v>60</v>
      </c>
      <c r="B589" s="18"/>
      <c r="C589" s="18"/>
      <c r="D589" s="18" t="e">
        <f t="shared" si="14"/>
        <v>#REF!</v>
      </c>
      <c r="E589" s="3"/>
      <c r="F589"/>
      <c r="G589"/>
    </row>
    <row r="590" spans="1:7">
      <c r="A590" s="18" t="s">
        <v>61</v>
      </c>
      <c r="B590" s="18"/>
      <c r="C590" s="18"/>
      <c r="D590" s="18" t="e">
        <f t="shared" si="14"/>
        <v>#REF!</v>
      </c>
      <c r="E590" s="3"/>
      <c r="F590"/>
      <c r="G590"/>
    </row>
    <row r="591" spans="1:7">
      <c r="A591" s="13" t="s">
        <v>8</v>
      </c>
      <c r="B591" s="13"/>
      <c r="C591" s="13"/>
      <c r="D591" s="13">
        <f>IF(LOG(D583/AVERAGE(D582,D587))&lt;LOG(3),LOG(3),(LOG(D583/AVERAGE(D582,D587))))</f>
        <v>0.47712125471966244</v>
      </c>
      <c r="E591" s="3"/>
      <c r="F591"/>
      <c r="G591"/>
    </row>
    <row r="592" spans="1:7">
      <c r="A592" s="13" t="s">
        <v>9</v>
      </c>
      <c r="B592" s="13"/>
      <c r="C592" s="13"/>
      <c r="D592" s="22">
        <f>ROUND(3-14.1*D591+5.7*D591^2,1)</f>
        <v>-2.4</v>
      </c>
      <c r="E592" s="23" t="s">
        <v>62</v>
      </c>
      <c r="F592"/>
      <c r="G592"/>
    </row>
    <row r="593" spans="1:7">
      <c r="A593" s="3" t="s">
        <v>11</v>
      </c>
      <c r="B593" s="3"/>
      <c r="C593" s="3"/>
      <c r="D593" s="14">
        <f>LOG(D582/D583)</f>
        <v>0.34440124680429413</v>
      </c>
      <c r="E593" s="3"/>
      <c r="F593"/>
      <c r="G593"/>
    </row>
    <row r="594" spans="1:7">
      <c r="A594" s="3" t="s">
        <v>3</v>
      </c>
      <c r="B594" s="3"/>
      <c r="C594" s="3"/>
      <c r="D594" s="25">
        <f>ROUND(10+10*ABS(D593),1)</f>
        <v>13.4</v>
      </c>
      <c r="E594" s="21" t="s">
        <v>29</v>
      </c>
      <c r="F594"/>
      <c r="G594"/>
    </row>
    <row r="595" spans="1:7">
      <c r="A595" s="13" t="s">
        <v>20</v>
      </c>
      <c r="B595" s="13"/>
      <c r="C595" s="13"/>
      <c r="D595" s="13">
        <f>LOG(D583/D587)</f>
        <v>-0.21585838592716897</v>
      </c>
      <c r="E595" s="3"/>
      <c r="F595"/>
      <c r="G595"/>
    </row>
    <row r="596" spans="1:7">
      <c r="A596" s="13" t="s">
        <v>4</v>
      </c>
      <c r="B596" s="13"/>
      <c r="C596" s="13"/>
      <c r="D596" s="20">
        <f>ROUND(10+10*ABS(D595),1)</f>
        <v>12.2</v>
      </c>
      <c r="E596" s="21" t="s">
        <v>29</v>
      </c>
      <c r="F596"/>
      <c r="G596"/>
    </row>
    <row r="597" spans="1:7">
      <c r="A597" s="3" t="s">
        <v>25</v>
      </c>
      <c r="B597" s="3"/>
      <c r="C597" s="3"/>
      <c r="D597" s="3" t="e">
        <f>IF(LOG(D584/AVERAGE(D582,D588))&lt;LOG(3),LOG(3),LOG(D584/AVERAGE(D582,D588)))</f>
        <v>#REF!</v>
      </c>
      <c r="E597" s="3"/>
      <c r="F597"/>
      <c r="G597"/>
    </row>
    <row r="598" spans="1:7">
      <c r="A598" s="3" t="s">
        <v>22</v>
      </c>
      <c r="B598" s="3"/>
      <c r="C598" s="3"/>
      <c r="D598" s="24" t="e">
        <f>ROUND(3-14.1*D597+5.7*D597^2,1)</f>
        <v>#REF!</v>
      </c>
      <c r="E598" s="23" t="s">
        <v>62</v>
      </c>
      <c r="F598"/>
      <c r="G598"/>
    </row>
    <row r="599" spans="1:7">
      <c r="A599" s="13" t="s">
        <v>21</v>
      </c>
      <c r="B599" s="13"/>
      <c r="C599" s="13"/>
      <c r="D599" s="13" t="e">
        <f>LOG(D582/D584)</f>
        <v>#REF!</v>
      </c>
      <c r="E599" s="3"/>
      <c r="F599"/>
      <c r="G599"/>
    </row>
    <row r="600" spans="1:7">
      <c r="A600" s="13" t="s">
        <v>26</v>
      </c>
      <c r="B600" s="13"/>
      <c r="C600" s="13"/>
      <c r="D600" s="20" t="e">
        <f>ROUND(10+10*ABS(D599),1)</f>
        <v>#REF!</v>
      </c>
      <c r="E600" s="21" t="s">
        <v>29</v>
      </c>
      <c r="F600"/>
      <c r="G600"/>
    </row>
    <row r="601" spans="1:7">
      <c r="A601" s="14" t="s">
        <v>27</v>
      </c>
      <c r="D601" s="3" t="e">
        <f>LOG(D584/D588)</f>
        <v>#REF!</v>
      </c>
      <c r="E601" s="3"/>
      <c r="F601"/>
      <c r="G601"/>
    </row>
    <row r="602" spans="1:7">
      <c r="A602" s="14" t="s">
        <v>28</v>
      </c>
      <c r="D602" s="25" t="e">
        <f>ROUND(10+10*ABS(D601),1)</f>
        <v>#REF!</v>
      </c>
      <c r="E602" s="21" t="s">
        <v>29</v>
      </c>
      <c r="F602"/>
      <c r="G602"/>
    </row>
    <row r="603" spans="1:7">
      <c r="A603" s="13" t="s">
        <v>31</v>
      </c>
      <c r="B603" s="13"/>
      <c r="C603" s="13"/>
      <c r="D603" s="13" t="e">
        <f>IF(LOG(D585/AVERAGE(D582,D589))&lt;LOG(3),LOG(3),LOG(D585/AVERAGE(D582,D589)))</f>
        <v>#REF!</v>
      </c>
      <c r="E603" s="3"/>
      <c r="F603"/>
      <c r="G603"/>
    </row>
    <row r="604" spans="1:7">
      <c r="A604" s="13" t="s">
        <v>32</v>
      </c>
      <c r="B604" s="13"/>
      <c r="C604" s="13"/>
      <c r="D604" s="22" t="e">
        <f>ROUND(3-14.1*D603+5.7*D603^2,1)</f>
        <v>#REF!</v>
      </c>
      <c r="E604" s="23" t="s">
        <v>62</v>
      </c>
      <c r="F604"/>
      <c r="G604"/>
    </row>
    <row r="605" spans="1:7">
      <c r="A605" s="14" t="s">
        <v>33</v>
      </c>
      <c r="D605" s="3" t="e">
        <f>LOG(D582/D585)</f>
        <v>#REF!</v>
      </c>
      <c r="F605"/>
      <c r="G605"/>
    </row>
    <row r="606" spans="1:7">
      <c r="A606" s="14" t="s">
        <v>34</v>
      </c>
      <c r="D606" s="25" t="e">
        <f>ROUND(10+10*ABS(D605),1)</f>
        <v>#REF!</v>
      </c>
      <c r="E606" s="21" t="s">
        <v>29</v>
      </c>
      <c r="F606"/>
      <c r="G606"/>
    </row>
    <row r="607" spans="1:7">
      <c r="A607" s="13" t="s">
        <v>35</v>
      </c>
      <c r="B607" s="13"/>
      <c r="C607" s="13"/>
      <c r="D607" s="13" t="e">
        <f>LOG(D585/D589)</f>
        <v>#REF!</v>
      </c>
      <c r="E607" s="3"/>
      <c r="F607"/>
      <c r="G607"/>
    </row>
    <row r="608" spans="1:7">
      <c r="A608" s="13" t="s">
        <v>36</v>
      </c>
      <c r="B608" s="13"/>
      <c r="C608" s="13"/>
      <c r="D608" s="20" t="e">
        <f>ROUND(10+10*ABS(D607),1)</f>
        <v>#REF!</v>
      </c>
      <c r="E608" s="21" t="s">
        <v>29</v>
      </c>
      <c r="F608"/>
      <c r="G608"/>
    </row>
    <row r="609" spans="1:7">
      <c r="A609" s="14" t="s">
        <v>37</v>
      </c>
      <c r="D609" s="3" t="e">
        <f>IF(LOG(D586/AVERAGE(D582,D590))&lt;LOG(3),LOG(3),LOG(D586/AVERAGE(D582,D590)))</f>
        <v>#REF!</v>
      </c>
      <c r="E609" s="3"/>
      <c r="F609"/>
      <c r="G609"/>
    </row>
    <row r="610" spans="1:7">
      <c r="A610" s="14" t="s">
        <v>38</v>
      </c>
      <c r="D610" s="24" t="e">
        <f>ROUND(3-14.1*D609+5.7*D609^2,1)</f>
        <v>#REF!</v>
      </c>
      <c r="E610" s="23" t="s">
        <v>62</v>
      </c>
      <c r="F610"/>
      <c r="G610"/>
    </row>
    <row r="611" spans="1:7">
      <c r="A611" s="13" t="s">
        <v>39</v>
      </c>
      <c r="B611" s="13"/>
      <c r="C611" s="13"/>
      <c r="D611" s="13" t="e">
        <f>LOG(D582/D586)</f>
        <v>#REF!</v>
      </c>
      <c r="F611"/>
      <c r="G611"/>
    </row>
    <row r="612" spans="1:7">
      <c r="A612" s="13" t="s">
        <v>40</v>
      </c>
      <c r="B612" s="13"/>
      <c r="C612" s="13"/>
      <c r="D612" s="20" t="e">
        <f>ROUND(10+10*ABS(D611),1)</f>
        <v>#REF!</v>
      </c>
      <c r="E612" s="21" t="s">
        <v>29</v>
      </c>
      <c r="F612"/>
      <c r="G612"/>
    </row>
    <row r="613" spans="1:7">
      <c r="A613" s="14" t="s">
        <v>41</v>
      </c>
      <c r="D613" s="3" t="e">
        <f>LOG(D586/D590)</f>
        <v>#REF!</v>
      </c>
      <c r="E613" s="3"/>
      <c r="F613"/>
      <c r="G613"/>
    </row>
    <row r="614" spans="1:7">
      <c r="A614" s="14" t="s">
        <v>42</v>
      </c>
      <c r="D614" s="25" t="e">
        <f>ROUND(10+10*ABS(D613),1)</f>
        <v>#REF!</v>
      </c>
      <c r="E614" s="21" t="s">
        <v>29</v>
      </c>
      <c r="F614"/>
      <c r="G61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946A-296A-436E-A7E9-867A9982BE36}">
  <dimension ref="A1:P614"/>
  <sheetViews>
    <sheetView workbookViewId="0">
      <selection activeCell="D21" sqref="D21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 s="3">
        <v>1</v>
      </c>
      <c r="I1">
        <v>2</v>
      </c>
      <c r="K1">
        <v>3</v>
      </c>
      <c r="M1">
        <v>4</v>
      </c>
      <c r="O1">
        <v>5</v>
      </c>
    </row>
    <row r="2" spans="1:16">
      <c r="A2" s="2" t="s">
        <v>2</v>
      </c>
      <c r="B2" s="2"/>
      <c r="C2" s="2"/>
      <c r="D2" s="4">
        <f>'Baixo-Cima'!D2</f>
        <v>60</v>
      </c>
      <c r="E2" s="2"/>
      <c r="F2"/>
    </row>
    <row r="3" spans="1:16">
      <c r="A3" s="1" t="s">
        <v>74</v>
      </c>
      <c r="B3" s="1"/>
      <c r="C3" s="1"/>
      <c r="D3" s="5">
        <v>20</v>
      </c>
      <c r="E3" s="8"/>
      <c r="F3"/>
      <c r="G3"/>
    </row>
    <row r="4" spans="1:16">
      <c r="A4" s="5" t="s">
        <v>78</v>
      </c>
      <c r="B4" s="5"/>
      <c r="C4" s="5"/>
      <c r="D4" s="11">
        <f ca="1">'Baixo-Cima'!D32-'Baixo-Cima'!D33</f>
        <v>56.6</v>
      </c>
      <c r="E4" s="8"/>
      <c r="F4"/>
      <c r="G4"/>
    </row>
    <row r="5" spans="1:16">
      <c r="A5" s="5" t="s">
        <v>82</v>
      </c>
      <c r="B5" s="5"/>
      <c r="C5" s="5"/>
      <c r="D5" s="11">
        <f>'Baixo-Cima'!D12</f>
        <v>53.9</v>
      </c>
      <c r="E5" s="8"/>
      <c r="F5"/>
      <c r="G5"/>
    </row>
    <row r="6" spans="1:16">
      <c r="A6" s="10" t="s">
        <v>81</v>
      </c>
      <c r="B6" s="10"/>
      <c r="C6" s="10"/>
      <c r="D6" s="11">
        <f>'Baixo-Cima'!D13</f>
        <v>360</v>
      </c>
      <c r="E6" s="8"/>
      <c r="F6"/>
      <c r="G6"/>
    </row>
    <row r="7" spans="1:16">
      <c r="A7" s="2" t="s">
        <v>79</v>
      </c>
      <c r="B7" s="2"/>
      <c r="C7" s="2"/>
      <c r="D7" s="11">
        <f>'Lado-LadoAuxiliarBaixoCima1'!D7</f>
        <v>58.7</v>
      </c>
      <c r="E7" s="9"/>
      <c r="F7"/>
      <c r="G7"/>
    </row>
    <row r="8" spans="1:16">
      <c r="A8" s="9" t="s">
        <v>53</v>
      </c>
      <c r="B8" s="9"/>
      <c r="C8" s="9"/>
      <c r="D8" s="11">
        <f>'Lado-LadoAuxiliarBaixoCima1'!D8</f>
        <v>484</v>
      </c>
      <c r="E8" s="9"/>
      <c r="F8"/>
      <c r="G8">
        <v>6</v>
      </c>
      <c r="J8">
        <v>7</v>
      </c>
      <c r="L8">
        <v>8</v>
      </c>
      <c r="N8">
        <v>9</v>
      </c>
      <c r="P8">
        <v>10</v>
      </c>
    </row>
    <row r="9" spans="1:16">
      <c r="A9" s="5" t="s">
        <v>12</v>
      </c>
      <c r="B9" s="5"/>
      <c r="C9" s="5"/>
      <c r="D9" s="10">
        <v>53.9</v>
      </c>
      <c r="E9" s="10"/>
      <c r="F9"/>
      <c r="G9"/>
    </row>
    <row r="10" spans="1:16">
      <c r="A10" s="10" t="s">
        <v>13</v>
      </c>
      <c r="B10" s="10"/>
      <c r="C10" s="10"/>
      <c r="D10" s="10">
        <v>360</v>
      </c>
      <c r="E10" s="10"/>
      <c r="F10"/>
      <c r="G10"/>
    </row>
    <row r="11" spans="1:16">
      <c r="A11" s="9" t="s">
        <v>85</v>
      </c>
      <c r="B11" s="9"/>
      <c r="C11" s="9"/>
      <c r="D11" s="9">
        <v>4</v>
      </c>
      <c r="E11" s="9"/>
      <c r="F11"/>
      <c r="G11"/>
    </row>
    <row r="12" spans="1:16">
      <c r="A12" s="8" t="s">
        <v>51</v>
      </c>
      <c r="B12" s="8"/>
      <c r="C12" s="8"/>
      <c r="D12" s="8">
        <v>1</v>
      </c>
      <c r="E12" s="8"/>
      <c r="F12"/>
      <c r="G12"/>
    </row>
    <row r="13" spans="1:16">
      <c r="A13" s="8" t="s">
        <v>5</v>
      </c>
      <c r="B13" s="11">
        <f>D12</f>
        <v>1</v>
      </c>
      <c r="C13" s="11">
        <v>2</v>
      </c>
      <c r="D13" s="11">
        <f ca="1">OFFSET($D$37,37*(B13-1)+C13,0)</f>
        <v>8.8000000000000007</v>
      </c>
      <c r="E13" s="8"/>
      <c r="F13"/>
      <c r="G13"/>
    </row>
    <row r="14" spans="1:16">
      <c r="A14" s="8" t="s">
        <v>6</v>
      </c>
      <c r="B14" s="11">
        <f>B13</f>
        <v>1</v>
      </c>
      <c r="C14" s="11">
        <v>4</v>
      </c>
      <c r="D14" s="11">
        <f ca="1">OFFSET($D$37,37*(B14-1)+C14,0)</f>
        <v>11</v>
      </c>
      <c r="E14" s="8"/>
      <c r="F14"/>
      <c r="G14"/>
    </row>
    <row r="15" spans="1:16">
      <c r="A15" s="9" t="s">
        <v>83</v>
      </c>
      <c r="B15" s="9"/>
      <c r="C15" s="9"/>
      <c r="D15" s="11">
        <f ca="1">ROUND((D4+(D5-D7)/2)-D13-10*LOG(D3/D11),1)</f>
        <v>38.4</v>
      </c>
      <c r="E15" s="9"/>
      <c r="F15"/>
      <c r="G15">
        <v>11</v>
      </c>
      <c r="J15">
        <v>12</v>
      </c>
      <c r="M15">
        <v>13</v>
      </c>
      <c r="O15">
        <v>14</v>
      </c>
    </row>
    <row r="16" spans="1:16">
      <c r="A16" s="10" t="s">
        <v>84</v>
      </c>
      <c r="B16" s="10"/>
      <c r="C16" s="10"/>
      <c r="D16" s="11">
        <f ca="1">ROUND((D4+(D5-D9)/2)-D14-10*LOG(D3/D11),1)</f>
        <v>38.6</v>
      </c>
      <c r="E16" s="10"/>
      <c r="F16"/>
      <c r="G16"/>
    </row>
    <row r="17" spans="1:9">
      <c r="A17" s="9" t="s">
        <v>49</v>
      </c>
      <c r="B17" s="9"/>
      <c r="C17" s="9"/>
      <c r="D17" s="11">
        <f>'Lado-LadoAuxiliarBaixoCima1'!D17</f>
        <v>0.5</v>
      </c>
      <c r="E17" s="9"/>
      <c r="F17"/>
      <c r="G17"/>
    </row>
    <row r="18" spans="1:9">
      <c r="A18" s="10" t="s">
        <v>77</v>
      </c>
      <c r="B18" s="10"/>
      <c r="C18" s="10"/>
      <c r="D18" s="4">
        <f>IF(D17=0.5,10,0.16*D2/D17)</f>
        <v>10</v>
      </c>
      <c r="E18" s="10"/>
      <c r="F18"/>
      <c r="G18"/>
    </row>
    <row r="19" spans="1:9">
      <c r="A19" s="10" t="s">
        <v>99</v>
      </c>
      <c r="B19" s="10"/>
      <c r="C19" s="10"/>
      <c r="D19" s="11">
        <f ca="1">ROUND(10*LOG(10^((D15)/10)+10^((D16)/10)),1)</f>
        <v>41.5</v>
      </c>
      <c r="E19" s="10"/>
      <c r="F19"/>
      <c r="G19"/>
    </row>
    <row r="20" spans="1:9">
      <c r="A20" s="9" t="s">
        <v>66</v>
      </c>
      <c r="B20" s="9"/>
      <c r="C20" s="9"/>
      <c r="D20" s="11">
        <f ca="1">D4-D19</f>
        <v>15.100000000000001</v>
      </c>
      <c r="E20" s="9"/>
      <c r="F20"/>
    </row>
    <row r="21" spans="1:9">
      <c r="A21" s="10" t="s">
        <v>76</v>
      </c>
      <c r="B21" s="10"/>
      <c r="C21" s="10"/>
      <c r="D21" s="16">
        <f ca="1">ROUND(D19-10*LOG(0.16*D2/(D17*D18)),0)</f>
        <v>39</v>
      </c>
      <c r="E21" s="10"/>
      <c r="F21"/>
      <c r="G21">
        <v>15</v>
      </c>
      <c r="I21">
        <v>16</v>
      </c>
    </row>
    <row r="22" spans="1:9">
      <c r="A22" s="15"/>
      <c r="B22" s="15"/>
      <c r="C22" s="15"/>
      <c r="D22" s="15"/>
      <c r="E22" s="15"/>
      <c r="F22"/>
      <c r="G22"/>
    </row>
    <row r="23" spans="1:9">
      <c r="A23" s="15"/>
      <c r="B23" s="15"/>
      <c r="C23" s="15"/>
      <c r="D23" s="15"/>
      <c r="E23" s="15"/>
      <c r="F23"/>
      <c r="G23"/>
    </row>
    <row r="24" spans="1:9">
      <c r="A24" s="3"/>
      <c r="B24" s="3"/>
      <c r="C24" s="3"/>
      <c r="D24" s="3"/>
      <c r="E24" s="3"/>
      <c r="F24"/>
      <c r="G24"/>
    </row>
    <row r="25" spans="1:9">
      <c r="A25" s="12" t="s">
        <v>7</v>
      </c>
      <c r="B25" s="12"/>
      <c r="C25" s="12"/>
      <c r="D25" s="3"/>
      <c r="E25" s="3"/>
      <c r="F25"/>
      <c r="G25"/>
    </row>
    <row r="26" spans="1:9">
      <c r="A26" s="17" t="s">
        <v>10</v>
      </c>
      <c r="B26" s="17"/>
      <c r="C26" s="17"/>
      <c r="D26" s="17">
        <v>1</v>
      </c>
      <c r="E26" s="3"/>
      <c r="F26"/>
    </row>
    <row r="27" spans="1:9">
      <c r="A27" s="18" t="s">
        <v>52</v>
      </c>
      <c r="B27" s="18"/>
      <c r="C27" s="18"/>
      <c r="D27" s="18">
        <f>D8</f>
        <v>484</v>
      </c>
      <c r="E27" s="3"/>
      <c r="F27"/>
      <c r="G27"/>
    </row>
    <row r="28" spans="1:9">
      <c r="A28" s="19" t="s">
        <v>54</v>
      </c>
      <c r="B28" s="19"/>
      <c r="C28" s="19"/>
      <c r="D28" s="19">
        <f>D6</f>
        <v>360</v>
      </c>
      <c r="E28" s="3"/>
      <c r="F28"/>
      <c r="G28"/>
    </row>
    <row r="29" spans="1:9">
      <c r="A29" s="19" t="s">
        <v>55</v>
      </c>
      <c r="B29" s="19"/>
      <c r="C29" s="19"/>
      <c r="D29" s="19" t="e">
        <f>#REF!</f>
        <v>#REF!</v>
      </c>
      <c r="E29" s="3"/>
      <c r="F29"/>
      <c r="G29"/>
    </row>
    <row r="30" spans="1:9">
      <c r="A30" s="19" t="s">
        <v>56</v>
      </c>
      <c r="B30" s="19"/>
      <c r="C30" s="19"/>
      <c r="D30" s="19" t="e">
        <f>#REF!</f>
        <v>#REF!</v>
      </c>
      <c r="E30" s="3"/>
      <c r="F30"/>
      <c r="G30"/>
    </row>
    <row r="31" spans="1:9">
      <c r="A31" s="19" t="s">
        <v>57</v>
      </c>
      <c r="B31" s="19"/>
      <c r="C31" s="19"/>
      <c r="D31" s="19" t="e">
        <f>#REF!</f>
        <v>#REF!</v>
      </c>
      <c r="E31" s="3"/>
      <c r="F31"/>
      <c r="G31"/>
    </row>
    <row r="32" spans="1:9">
      <c r="A32" s="18" t="s">
        <v>58</v>
      </c>
      <c r="B32" s="18"/>
      <c r="C32" s="18"/>
      <c r="D32" s="18">
        <f>D10</f>
        <v>360</v>
      </c>
      <c r="E32" s="3"/>
      <c r="F32"/>
      <c r="G32"/>
    </row>
    <row r="33" spans="1:7">
      <c r="A33" s="18" t="s">
        <v>59</v>
      </c>
      <c r="B33" s="18"/>
      <c r="C33" s="18"/>
      <c r="D33" s="18" t="e">
        <f>#REF!</f>
        <v>#REF!</v>
      </c>
      <c r="E33" s="3"/>
      <c r="F33"/>
      <c r="G33"/>
    </row>
    <row r="34" spans="1:7">
      <c r="A34" s="18" t="s">
        <v>60</v>
      </c>
      <c r="B34" s="18"/>
      <c r="C34" s="18"/>
      <c r="D34" s="18" t="e">
        <f>#REF!</f>
        <v>#REF!</v>
      </c>
      <c r="E34" s="3"/>
      <c r="F34"/>
      <c r="G34"/>
    </row>
    <row r="35" spans="1:7">
      <c r="A35" s="18" t="s">
        <v>61</v>
      </c>
      <c r="B35" s="18"/>
      <c r="C35" s="18"/>
      <c r="D35" s="18" t="e">
        <f>#REF!</f>
        <v>#REF!</v>
      </c>
      <c r="E35" s="3"/>
      <c r="F35"/>
      <c r="G35"/>
    </row>
    <row r="36" spans="1:7">
      <c r="A36" s="13" t="s">
        <v>8</v>
      </c>
      <c r="B36" s="13"/>
      <c r="C36" s="13"/>
      <c r="D36" s="13">
        <f>LOG(D27/D32)</f>
        <v>0.12854286087712524</v>
      </c>
      <c r="E36" s="3"/>
      <c r="F36"/>
      <c r="G36"/>
    </row>
    <row r="37" spans="1:7">
      <c r="A37" s="13" t="s">
        <v>9</v>
      </c>
      <c r="B37" s="13"/>
      <c r="C37" s="13"/>
      <c r="D37" s="20">
        <f>ROUND(8.7+5.7*D36^2,1)</f>
        <v>8.8000000000000007</v>
      </c>
      <c r="E37" s="21" t="s">
        <v>29</v>
      </c>
      <c r="F37"/>
      <c r="G37"/>
    </row>
    <row r="38" spans="1:7">
      <c r="A38" s="3" t="s">
        <v>11</v>
      </c>
      <c r="B38" s="3"/>
      <c r="C38" s="3"/>
      <c r="D38" s="3">
        <f>LOG(D27/D28)</f>
        <v>0.12854286087712524</v>
      </c>
      <c r="E38" s="3"/>
      <c r="F38"/>
      <c r="G38"/>
    </row>
    <row r="39" spans="1:7">
      <c r="A39" s="3" t="s">
        <v>3</v>
      </c>
      <c r="B39" s="3"/>
      <c r="C39" s="3"/>
      <c r="D39" s="21">
        <f>ROUND(8.7+5.7*D38^2,1)</f>
        <v>8.8000000000000007</v>
      </c>
      <c r="E39" s="21" t="s">
        <v>29</v>
      </c>
      <c r="F39"/>
      <c r="G39"/>
    </row>
    <row r="40" spans="1:7">
      <c r="A40" s="13" t="s">
        <v>20</v>
      </c>
      <c r="B40" s="13"/>
      <c r="C40" s="13"/>
      <c r="D40" s="13">
        <f>LOG(D27/(AVERAGE(D28,D32)))</f>
        <v>0.12854286087712524</v>
      </c>
      <c r="E40" s="3"/>
      <c r="F40"/>
      <c r="G40"/>
    </row>
    <row r="41" spans="1:7">
      <c r="A41" s="13" t="s">
        <v>4</v>
      </c>
      <c r="B41" s="13"/>
      <c r="C41" s="13"/>
      <c r="D41" s="22">
        <f>ROUND(8.7+17.1*D40+5.7*D40^2,1)</f>
        <v>11</v>
      </c>
      <c r="E41" s="23" t="s">
        <v>30</v>
      </c>
      <c r="F41"/>
      <c r="G41"/>
    </row>
    <row r="42" spans="1:7">
      <c r="A42" s="3" t="s">
        <v>25</v>
      </c>
      <c r="B42" s="3"/>
      <c r="C42" s="3"/>
      <c r="D42" s="3" t="e">
        <f>LOG(D27/D33)</f>
        <v>#REF!</v>
      </c>
      <c r="E42" s="3"/>
      <c r="F42"/>
      <c r="G42"/>
    </row>
    <row r="43" spans="1:7">
      <c r="A43" s="3" t="s">
        <v>22</v>
      </c>
      <c r="B43" s="3"/>
      <c r="C43" s="3"/>
      <c r="D43" s="21" t="e">
        <f>ROUND(8.7+5.7*D42^2,1)</f>
        <v>#REF!</v>
      </c>
      <c r="E43" s="21" t="s">
        <v>29</v>
      </c>
      <c r="F43"/>
      <c r="G43"/>
    </row>
    <row r="44" spans="1:7">
      <c r="A44" s="13" t="s">
        <v>21</v>
      </c>
      <c r="B44" s="13"/>
      <c r="C44" s="13"/>
      <c r="D44" s="13" t="e">
        <f>LOG(D27/D29)</f>
        <v>#REF!</v>
      </c>
      <c r="E44" s="3"/>
      <c r="F44"/>
      <c r="G44"/>
    </row>
    <row r="45" spans="1:7">
      <c r="A45" s="13" t="s">
        <v>26</v>
      </c>
      <c r="B45" s="13"/>
      <c r="C45" s="13"/>
      <c r="D45" s="20" t="e">
        <f>ROUND(8.7+5.7*D44^2,1)</f>
        <v>#REF!</v>
      </c>
      <c r="E45" s="21" t="s">
        <v>29</v>
      </c>
      <c r="F45"/>
      <c r="G45"/>
    </row>
    <row r="46" spans="1:7">
      <c r="A46" s="14" t="s">
        <v>27</v>
      </c>
      <c r="D46" s="14" t="e">
        <f>LOG(D27/(AVERAGE(D29,D33)))</f>
        <v>#REF!</v>
      </c>
      <c r="E46" s="3"/>
      <c r="F46"/>
      <c r="G46"/>
    </row>
    <row r="47" spans="1:7">
      <c r="A47" s="14" t="s">
        <v>28</v>
      </c>
      <c r="D47" s="24" t="e">
        <f>ROUND(8.7+17.1*D46+5.7*D46^2,1)</f>
        <v>#REF!</v>
      </c>
      <c r="E47" s="23" t="s">
        <v>30</v>
      </c>
      <c r="F47"/>
      <c r="G47"/>
    </row>
    <row r="48" spans="1:7">
      <c r="A48" s="13" t="s">
        <v>31</v>
      </c>
      <c r="B48" s="13"/>
      <c r="C48" s="13"/>
      <c r="D48" s="13" t="e">
        <f>LOG(D27/D34)</f>
        <v>#REF!</v>
      </c>
      <c r="E48" s="3"/>
      <c r="F48"/>
      <c r="G48"/>
    </row>
    <row r="49" spans="1:7">
      <c r="A49" s="13" t="s">
        <v>32</v>
      </c>
      <c r="B49" s="13"/>
      <c r="C49" s="13"/>
      <c r="D49" s="20" t="e">
        <f>ROUND(8.7+5.7*D48^2,1)</f>
        <v>#REF!</v>
      </c>
      <c r="E49" s="21" t="s">
        <v>29</v>
      </c>
      <c r="F49"/>
      <c r="G49"/>
    </row>
    <row r="50" spans="1:7">
      <c r="A50" s="14" t="s">
        <v>33</v>
      </c>
      <c r="D50" s="14" t="e">
        <f>LOG(D27/D30)</f>
        <v>#REF!</v>
      </c>
      <c r="F50"/>
      <c r="G50"/>
    </row>
    <row r="51" spans="1:7">
      <c r="A51" s="14" t="s">
        <v>34</v>
      </c>
      <c r="D51" s="21" t="e">
        <f>ROUND(8.7+5.7*D50^2,1)</f>
        <v>#REF!</v>
      </c>
      <c r="E51" s="25" t="s">
        <v>29</v>
      </c>
      <c r="F51"/>
      <c r="G51"/>
    </row>
    <row r="52" spans="1:7">
      <c r="A52" s="13" t="s">
        <v>35</v>
      </c>
      <c r="B52" s="13"/>
      <c r="C52" s="13"/>
      <c r="D52" s="13" t="e">
        <f>LOG(D27/(AVERAGE(D30,D34)))</f>
        <v>#REF!</v>
      </c>
      <c r="E52" s="3"/>
      <c r="F52"/>
      <c r="G52"/>
    </row>
    <row r="53" spans="1:7">
      <c r="A53" s="13" t="s">
        <v>36</v>
      </c>
      <c r="B53" s="13"/>
      <c r="C53" s="13"/>
      <c r="D53" s="22" t="e">
        <f>ROUND(8.7+17.1*D52+5.7*D52^2,1)</f>
        <v>#REF!</v>
      </c>
      <c r="E53" s="23" t="s">
        <v>30</v>
      </c>
      <c r="F53"/>
      <c r="G53"/>
    </row>
    <row r="54" spans="1:7">
      <c r="A54" s="14" t="s">
        <v>37</v>
      </c>
      <c r="D54" s="14" t="e">
        <f>LOG(D27/D35)</f>
        <v>#REF!</v>
      </c>
      <c r="E54" s="3"/>
      <c r="F54"/>
      <c r="G54"/>
    </row>
    <row r="55" spans="1:7">
      <c r="A55" s="14" t="s">
        <v>38</v>
      </c>
      <c r="D55" s="21" t="e">
        <f>ROUND(8.7+5.7*D54^2,1)</f>
        <v>#REF!</v>
      </c>
      <c r="E55" s="21" t="s">
        <v>29</v>
      </c>
      <c r="F55"/>
      <c r="G55"/>
    </row>
    <row r="56" spans="1:7">
      <c r="A56" s="13" t="s">
        <v>39</v>
      </c>
      <c r="B56" s="13"/>
      <c r="C56" s="13"/>
      <c r="D56" s="13" t="e">
        <f>LOG(D27/D31)</f>
        <v>#REF!</v>
      </c>
      <c r="F56"/>
      <c r="G56"/>
    </row>
    <row r="57" spans="1:7">
      <c r="A57" s="13" t="s">
        <v>40</v>
      </c>
      <c r="B57" s="13"/>
      <c r="C57" s="13"/>
      <c r="D57" s="20" t="e">
        <f>ROUND(8.7+5.7*D56^2,1)</f>
        <v>#REF!</v>
      </c>
      <c r="E57" s="25" t="s">
        <v>29</v>
      </c>
      <c r="F57"/>
      <c r="G57"/>
    </row>
    <row r="58" spans="1:7">
      <c r="A58" s="14" t="s">
        <v>41</v>
      </c>
      <c r="D58" s="14" t="e">
        <f>LOG(D27/(AVERAGE(D31,D35)))</f>
        <v>#REF!</v>
      </c>
      <c r="E58" s="3"/>
      <c r="F58"/>
      <c r="G58"/>
    </row>
    <row r="59" spans="1:7">
      <c r="A59" s="14" t="s">
        <v>42</v>
      </c>
      <c r="D59" s="24" t="e">
        <f>ROUND(8.7+17.1*D58+5.7*D58^2,1)</f>
        <v>#REF!</v>
      </c>
      <c r="E59" s="23" t="s">
        <v>30</v>
      </c>
      <c r="F59"/>
      <c r="G59"/>
    </row>
    <row r="60" spans="1:7">
      <c r="A60" s="3"/>
      <c r="B60" s="3"/>
      <c r="C60" s="3"/>
      <c r="D60" s="3"/>
      <c r="E60" s="3"/>
      <c r="F60"/>
      <c r="G60"/>
    </row>
    <row r="61" spans="1:7">
      <c r="A61" s="3"/>
      <c r="B61" s="3"/>
      <c r="C61" s="3"/>
      <c r="D61" s="3"/>
      <c r="E61" s="3"/>
      <c r="F61"/>
      <c r="G61"/>
    </row>
    <row r="62" spans="1:7">
      <c r="A62" s="12" t="s">
        <v>50</v>
      </c>
      <c r="B62" s="12"/>
      <c r="C62" s="12"/>
      <c r="D62" s="3"/>
      <c r="E62" s="3"/>
      <c r="F62"/>
      <c r="G62"/>
    </row>
    <row r="63" spans="1:7">
      <c r="A63" s="17" t="s">
        <v>10</v>
      </c>
      <c r="B63" s="17"/>
      <c r="C63" s="17"/>
      <c r="D63" s="17">
        <v>2</v>
      </c>
      <c r="E63" s="3"/>
      <c r="F63"/>
      <c r="G63"/>
    </row>
    <row r="64" spans="1:7">
      <c r="A64" s="18" t="s">
        <v>52</v>
      </c>
      <c r="B64" s="18"/>
      <c r="C64" s="18"/>
      <c r="D64" s="18">
        <f t="shared" ref="D64:D72" si="0">D27</f>
        <v>484</v>
      </c>
      <c r="E64" s="3"/>
      <c r="F64"/>
      <c r="G64"/>
    </row>
    <row r="65" spans="1:10">
      <c r="A65" s="19" t="s">
        <v>54</v>
      </c>
      <c r="B65" s="19"/>
      <c r="C65" s="19"/>
      <c r="D65" s="19">
        <f t="shared" si="0"/>
        <v>360</v>
      </c>
      <c r="E65" s="3"/>
      <c r="F65"/>
      <c r="G65"/>
    </row>
    <row r="66" spans="1:10">
      <c r="A66" s="19" t="s">
        <v>55</v>
      </c>
      <c r="B66" s="19"/>
      <c r="C66" s="19"/>
      <c r="D66" s="19" t="e">
        <f t="shared" si="0"/>
        <v>#REF!</v>
      </c>
      <c r="E66" s="3"/>
      <c r="F66"/>
      <c r="G66"/>
    </row>
    <row r="67" spans="1:10">
      <c r="A67" s="19" t="s">
        <v>56</v>
      </c>
      <c r="B67" s="19"/>
      <c r="C67" s="19"/>
      <c r="D67" s="19" t="e">
        <f t="shared" si="0"/>
        <v>#REF!</v>
      </c>
      <c r="E67" s="3"/>
      <c r="F67"/>
      <c r="G67"/>
    </row>
    <row r="68" spans="1:10">
      <c r="A68" s="19" t="s">
        <v>57</v>
      </c>
      <c r="B68" s="19"/>
      <c r="C68" s="19"/>
      <c r="D68" s="19" t="e">
        <f t="shared" si="0"/>
        <v>#REF!</v>
      </c>
      <c r="E68" s="3"/>
      <c r="F68"/>
      <c r="G68"/>
    </row>
    <row r="69" spans="1:10">
      <c r="A69" s="18" t="s">
        <v>58</v>
      </c>
      <c r="B69" s="18"/>
      <c r="C69" s="18"/>
      <c r="D69" s="18">
        <f t="shared" si="0"/>
        <v>360</v>
      </c>
      <c r="E69" s="3"/>
      <c r="F69"/>
      <c r="G69"/>
    </row>
    <row r="70" spans="1:10">
      <c r="A70" s="18" t="s">
        <v>59</v>
      </c>
      <c r="B70" s="18"/>
      <c r="C70" s="18"/>
      <c r="D70" s="18" t="e">
        <f t="shared" si="0"/>
        <v>#REF!</v>
      </c>
      <c r="E70" s="3"/>
      <c r="F70"/>
      <c r="G70"/>
    </row>
    <row r="71" spans="1:10">
      <c r="A71" s="18" t="s">
        <v>60</v>
      </c>
      <c r="B71" s="18"/>
      <c r="C71" s="18"/>
      <c r="D71" s="18" t="e">
        <f t="shared" si="0"/>
        <v>#REF!</v>
      </c>
      <c r="E71" s="3"/>
      <c r="F71"/>
      <c r="G71"/>
    </row>
    <row r="72" spans="1:10">
      <c r="A72" s="18" t="s">
        <v>61</v>
      </c>
      <c r="B72" s="18"/>
      <c r="C72" s="18"/>
      <c r="D72" s="18" t="e">
        <f t="shared" si="0"/>
        <v>#REF!</v>
      </c>
      <c r="E72" s="3"/>
      <c r="F72"/>
      <c r="G72"/>
      <c r="I72" s="26"/>
      <c r="J72" s="26"/>
    </row>
    <row r="73" spans="1:10">
      <c r="A73" s="13" t="s">
        <v>8</v>
      </c>
      <c r="B73" s="13"/>
      <c r="C73" s="13"/>
      <c r="D73" s="13">
        <f>LOG(D64/D69)</f>
        <v>0.12854286087712524</v>
      </c>
      <c r="E73" s="3"/>
      <c r="F73"/>
      <c r="G73"/>
      <c r="I73" s="26"/>
      <c r="J73" s="26"/>
    </row>
    <row r="74" spans="1:10">
      <c r="A74" s="13" t="s">
        <v>9</v>
      </c>
      <c r="B74" s="13"/>
      <c r="C74" s="13"/>
      <c r="D74" s="20">
        <f>ROUND(5.7+5.7*D73^2,1)</f>
        <v>5.8</v>
      </c>
      <c r="E74" s="21" t="s">
        <v>29</v>
      </c>
      <c r="F74"/>
      <c r="G74"/>
      <c r="I74" s="14"/>
      <c r="J74" s="14"/>
    </row>
    <row r="75" spans="1:10">
      <c r="A75" s="3" t="s">
        <v>11</v>
      </c>
      <c r="B75" s="3"/>
      <c r="C75" s="3"/>
      <c r="D75" s="3">
        <f>LOG(D64/D65)</f>
        <v>0.12854286087712524</v>
      </c>
      <c r="E75" s="3"/>
      <c r="F75"/>
      <c r="G75"/>
      <c r="I75" s="14"/>
      <c r="J75" s="14"/>
    </row>
    <row r="76" spans="1:10">
      <c r="A76" s="3" t="s">
        <v>3</v>
      </c>
      <c r="B76" s="3"/>
      <c r="C76" s="3"/>
      <c r="D76" s="25">
        <f>ROUND(5.7+5.7*D75^2,1)</f>
        <v>5.8</v>
      </c>
      <c r="E76" s="21" t="s">
        <v>29</v>
      </c>
      <c r="F76"/>
      <c r="G76"/>
    </row>
    <row r="77" spans="1:10">
      <c r="A77" s="13" t="s">
        <v>20</v>
      </c>
      <c r="B77" s="13"/>
      <c r="C77" s="13"/>
      <c r="D77" s="13">
        <f>LOG(D64/(AVERAGE(D65,D69)))</f>
        <v>0.12854286087712524</v>
      </c>
      <c r="E77" s="3"/>
      <c r="F77"/>
      <c r="G77"/>
    </row>
    <row r="78" spans="1:10">
      <c r="A78" s="13" t="s">
        <v>4</v>
      </c>
      <c r="B78" s="13"/>
      <c r="C78" s="13"/>
      <c r="D78" s="22">
        <f>ROUND(5.7+14.1*D77+5.7*D77^2,1)</f>
        <v>7.6</v>
      </c>
      <c r="E78" s="23" t="s">
        <v>30</v>
      </c>
      <c r="F78"/>
      <c r="G78"/>
    </row>
    <row r="79" spans="1:10">
      <c r="A79" s="3" t="s">
        <v>25</v>
      </c>
      <c r="B79" s="3"/>
      <c r="C79" s="3"/>
      <c r="D79" s="3" t="e">
        <f>LOG(D64/D70)</f>
        <v>#REF!</v>
      </c>
      <c r="E79" s="3"/>
      <c r="F79"/>
      <c r="G79"/>
    </row>
    <row r="80" spans="1:10">
      <c r="A80" s="3" t="s">
        <v>22</v>
      </c>
      <c r="B80" s="3"/>
      <c r="C80" s="3"/>
      <c r="D80" s="25" t="e">
        <f>ROUND(5.7+5.7*D79^2,1)</f>
        <v>#REF!</v>
      </c>
      <c r="E80" s="21" t="s">
        <v>29</v>
      </c>
      <c r="F80"/>
      <c r="G80"/>
    </row>
    <row r="81" spans="1:7">
      <c r="A81" s="13" t="s">
        <v>21</v>
      </c>
      <c r="B81" s="13"/>
      <c r="C81" s="13"/>
      <c r="D81" s="13" t="e">
        <f>LOG(D64/D66)</f>
        <v>#REF!</v>
      </c>
      <c r="E81" s="3"/>
      <c r="F81"/>
      <c r="G81"/>
    </row>
    <row r="82" spans="1:7">
      <c r="A82" s="13" t="s">
        <v>26</v>
      </c>
      <c r="B82" s="13"/>
      <c r="C82" s="13"/>
      <c r="D82" s="20" t="e">
        <f>5.7+5.7*D81^2</f>
        <v>#REF!</v>
      </c>
      <c r="E82" s="21" t="s">
        <v>29</v>
      </c>
      <c r="F82"/>
      <c r="G82"/>
    </row>
    <row r="83" spans="1:7">
      <c r="A83" s="14" t="s">
        <v>27</v>
      </c>
      <c r="D83" s="14" t="e">
        <f>LOG(D64/(AVERAGE(D66,D70)))</f>
        <v>#REF!</v>
      </c>
      <c r="E83" s="3"/>
      <c r="F83"/>
      <c r="G83"/>
    </row>
    <row r="84" spans="1:7">
      <c r="A84" s="14" t="s">
        <v>28</v>
      </c>
      <c r="D84" s="24" t="e">
        <f>ROUND(5.7+14.1*D83+5.7*D83^2,1)</f>
        <v>#REF!</v>
      </c>
      <c r="E84" s="23" t="s">
        <v>30</v>
      </c>
      <c r="F84"/>
      <c r="G84"/>
    </row>
    <row r="85" spans="1:7">
      <c r="A85" s="13" t="s">
        <v>31</v>
      </c>
      <c r="B85" s="13"/>
      <c r="C85" s="13"/>
      <c r="D85" s="13" t="e">
        <f>LOG(D64/D71)</f>
        <v>#REF!</v>
      </c>
      <c r="E85" s="3"/>
      <c r="F85"/>
      <c r="G85"/>
    </row>
    <row r="86" spans="1:7">
      <c r="A86" s="13" t="s">
        <v>32</v>
      </c>
      <c r="B86" s="13"/>
      <c r="C86" s="13"/>
      <c r="D86" s="20" t="e">
        <f>ROUND(5.7+5.7*D85^2,1)</f>
        <v>#REF!</v>
      </c>
      <c r="E86" s="21" t="s">
        <v>29</v>
      </c>
      <c r="F86"/>
      <c r="G86"/>
    </row>
    <row r="87" spans="1:7">
      <c r="A87" s="14" t="s">
        <v>33</v>
      </c>
      <c r="D87" s="14" t="e">
        <f>LOG(D64/D67)</f>
        <v>#REF!</v>
      </c>
      <c r="F87"/>
      <c r="G87"/>
    </row>
    <row r="88" spans="1:7">
      <c r="A88" s="14" t="s">
        <v>34</v>
      </c>
      <c r="D88" s="25" t="e">
        <f>ROUND(5.7+5.7*D87^2,1)</f>
        <v>#REF!</v>
      </c>
      <c r="E88" s="25" t="s">
        <v>29</v>
      </c>
      <c r="F88"/>
      <c r="G88"/>
    </row>
    <row r="89" spans="1:7">
      <c r="A89" s="13" t="s">
        <v>35</v>
      </c>
      <c r="B89" s="13"/>
      <c r="C89" s="13"/>
      <c r="D89" s="13" t="e">
        <f>LOG(D64/(AVERAGE(D67,D71)))</f>
        <v>#REF!</v>
      </c>
      <c r="E89" s="3"/>
      <c r="F89"/>
      <c r="G89"/>
    </row>
    <row r="90" spans="1:7">
      <c r="A90" s="13" t="s">
        <v>36</v>
      </c>
      <c r="B90" s="13"/>
      <c r="C90" s="13"/>
      <c r="D90" s="22" t="e">
        <f>ROUND(5.7+14.1*D89+5.7*D89^2,1)</f>
        <v>#REF!</v>
      </c>
      <c r="E90" s="23" t="s">
        <v>30</v>
      </c>
      <c r="F90"/>
      <c r="G90"/>
    </row>
    <row r="91" spans="1:7">
      <c r="A91" s="14" t="s">
        <v>37</v>
      </c>
      <c r="D91" s="14" t="e">
        <f>LOG(D64/D72)</f>
        <v>#REF!</v>
      </c>
      <c r="E91" s="3"/>
      <c r="F91"/>
      <c r="G91"/>
    </row>
    <row r="92" spans="1:7">
      <c r="A92" s="14" t="s">
        <v>38</v>
      </c>
      <c r="D92" s="25" t="e">
        <f>ROUND(5.7+5.7*D91^2,1)</f>
        <v>#REF!</v>
      </c>
      <c r="E92" s="21" t="s">
        <v>29</v>
      </c>
      <c r="F92"/>
      <c r="G92"/>
    </row>
    <row r="93" spans="1:7">
      <c r="A93" s="13" t="s">
        <v>39</v>
      </c>
      <c r="B93" s="13"/>
      <c r="C93" s="13"/>
      <c r="D93" s="13" t="e">
        <f>LOG(D64/D68)</f>
        <v>#REF!</v>
      </c>
      <c r="F93"/>
      <c r="G93"/>
    </row>
    <row r="94" spans="1:7">
      <c r="A94" s="13" t="s">
        <v>40</v>
      </c>
      <c r="B94" s="13"/>
      <c r="C94" s="13"/>
      <c r="D94" s="20" t="e">
        <f>ROUND(5.7+5.7*D93^2,1)</f>
        <v>#REF!</v>
      </c>
      <c r="E94" s="25" t="s">
        <v>29</v>
      </c>
      <c r="F94"/>
      <c r="G94"/>
    </row>
    <row r="95" spans="1:7">
      <c r="A95" s="14" t="s">
        <v>41</v>
      </c>
      <c r="D95" s="14" t="e">
        <f>LOG(D64/(AVERAGE(D68,D72)))</f>
        <v>#REF!</v>
      </c>
      <c r="E95" s="3"/>
      <c r="F95"/>
      <c r="G95"/>
    </row>
    <row r="96" spans="1:7">
      <c r="A96" s="14" t="s">
        <v>42</v>
      </c>
      <c r="D96" s="24" t="e">
        <f>ROUND(5.7+14.1*D95+5.7*D95^2,1)</f>
        <v>#REF!</v>
      </c>
      <c r="E96" s="23" t="s">
        <v>30</v>
      </c>
      <c r="F96"/>
      <c r="G96"/>
    </row>
    <row r="97" spans="1:7">
      <c r="A97" s="3"/>
      <c r="B97" s="3"/>
      <c r="C97" s="3"/>
      <c r="D97" s="3"/>
      <c r="E97" s="3"/>
      <c r="F97"/>
      <c r="G97"/>
    </row>
    <row r="98" spans="1:7">
      <c r="A98" s="3"/>
      <c r="B98" s="3"/>
      <c r="C98" s="3"/>
      <c r="D98" s="3"/>
      <c r="E98" s="3"/>
      <c r="F98"/>
      <c r="G98"/>
    </row>
    <row r="99" spans="1:7">
      <c r="A99" s="12" t="s">
        <v>50</v>
      </c>
      <c r="B99" s="12"/>
      <c r="C99" s="12"/>
      <c r="D99" s="3"/>
      <c r="E99" s="3"/>
      <c r="F99"/>
      <c r="G99"/>
    </row>
    <row r="100" spans="1:7">
      <c r="A100" s="17" t="s">
        <v>10</v>
      </c>
      <c r="B100" s="17"/>
      <c r="C100" s="17"/>
      <c r="D100" s="17">
        <v>3</v>
      </c>
      <c r="E100" s="3"/>
      <c r="F100"/>
      <c r="G100"/>
    </row>
    <row r="101" spans="1:7">
      <c r="A101" s="18" t="s">
        <v>52</v>
      </c>
      <c r="B101" s="18"/>
      <c r="C101" s="18"/>
      <c r="D101" s="18">
        <f t="shared" ref="D101:D109" si="1">D64</f>
        <v>484</v>
      </c>
      <c r="E101" s="3"/>
      <c r="F101"/>
      <c r="G101"/>
    </row>
    <row r="102" spans="1:7">
      <c r="A102" s="19" t="s">
        <v>54</v>
      </c>
      <c r="B102" s="19"/>
      <c r="C102" s="19"/>
      <c r="D102" s="19">
        <f t="shared" si="1"/>
        <v>360</v>
      </c>
      <c r="E102" s="3"/>
      <c r="F102"/>
      <c r="G102"/>
    </row>
    <row r="103" spans="1:7">
      <c r="A103" s="19" t="s">
        <v>55</v>
      </c>
      <c r="B103" s="19"/>
      <c r="C103" s="19"/>
      <c r="D103" s="19" t="e">
        <f t="shared" si="1"/>
        <v>#REF!</v>
      </c>
      <c r="E103" s="3"/>
      <c r="F103"/>
      <c r="G103"/>
    </row>
    <row r="104" spans="1:7">
      <c r="A104" s="19" t="s">
        <v>56</v>
      </c>
      <c r="B104" s="19"/>
      <c r="C104" s="19"/>
      <c r="D104" s="19" t="e">
        <f t="shared" si="1"/>
        <v>#REF!</v>
      </c>
      <c r="E104" s="3"/>
      <c r="F104"/>
      <c r="G104"/>
    </row>
    <row r="105" spans="1:7">
      <c r="A105" s="19" t="s">
        <v>57</v>
      </c>
      <c r="B105" s="19"/>
      <c r="C105" s="19"/>
      <c r="D105" s="19" t="e">
        <f t="shared" si="1"/>
        <v>#REF!</v>
      </c>
      <c r="E105" s="3"/>
      <c r="F105"/>
      <c r="G105"/>
    </row>
    <row r="106" spans="1:7">
      <c r="A106" s="18" t="s">
        <v>58</v>
      </c>
      <c r="B106" s="18"/>
      <c r="C106" s="18"/>
      <c r="D106" s="18">
        <f t="shared" si="1"/>
        <v>360</v>
      </c>
      <c r="E106" s="3"/>
      <c r="F106"/>
      <c r="G106"/>
    </row>
    <row r="107" spans="1:7">
      <c r="A107" s="18" t="s">
        <v>59</v>
      </c>
      <c r="B107" s="18"/>
      <c r="C107" s="18"/>
      <c r="D107" s="18" t="e">
        <f t="shared" si="1"/>
        <v>#REF!</v>
      </c>
      <c r="E107" s="3"/>
      <c r="F107"/>
      <c r="G107"/>
    </row>
    <row r="108" spans="1:7">
      <c r="A108" s="18" t="s">
        <v>60</v>
      </c>
      <c r="B108" s="18"/>
      <c r="C108" s="18"/>
      <c r="D108" s="18" t="e">
        <f t="shared" si="1"/>
        <v>#REF!</v>
      </c>
      <c r="E108" s="3"/>
      <c r="F108"/>
      <c r="G108"/>
    </row>
    <row r="109" spans="1:7">
      <c r="A109" s="18" t="s">
        <v>61</v>
      </c>
      <c r="B109" s="18"/>
      <c r="C109" s="18"/>
      <c r="D109" s="18" t="e">
        <f t="shared" si="1"/>
        <v>#REF!</v>
      </c>
      <c r="E109" s="3"/>
      <c r="F109"/>
      <c r="G109"/>
    </row>
    <row r="110" spans="1:7">
      <c r="A110" s="13" t="s">
        <v>8</v>
      </c>
      <c r="B110" s="13"/>
      <c r="C110" s="13"/>
      <c r="D110" s="13">
        <f>LOG(D101/D106)</f>
        <v>0.12854286087712524</v>
      </c>
      <c r="E110" s="3"/>
      <c r="F110"/>
      <c r="G110"/>
    </row>
    <row r="111" spans="1:7">
      <c r="A111" s="13" t="s">
        <v>9</v>
      </c>
      <c r="B111" s="13"/>
      <c r="C111" s="13"/>
      <c r="D111" s="20">
        <f>ROUND(5.7+5.7*D110^2,1)</f>
        <v>5.8</v>
      </c>
      <c r="E111" s="21" t="s">
        <v>29</v>
      </c>
      <c r="F111"/>
      <c r="G111"/>
    </row>
    <row r="112" spans="1:7">
      <c r="A112" s="3" t="s">
        <v>11</v>
      </c>
      <c r="B112" s="3"/>
      <c r="C112" s="3"/>
      <c r="D112" s="3">
        <f>LOG(D106/AVERAGE(D101,D102))</f>
        <v>-6.9009950194386577E-2</v>
      </c>
      <c r="E112" s="3"/>
      <c r="F112"/>
      <c r="G112"/>
    </row>
    <row r="113" spans="1:7">
      <c r="A113" s="3" t="s">
        <v>3</v>
      </c>
      <c r="B113" s="3"/>
      <c r="C113" s="3"/>
      <c r="D113" s="24">
        <f>ROUND(5.7+14.1*D112+5.7*D112^2,1)</f>
        <v>4.8</v>
      </c>
      <c r="E113" s="23" t="s">
        <v>30</v>
      </c>
      <c r="F113"/>
      <c r="G113"/>
    </row>
    <row r="114" spans="1:7">
      <c r="A114" s="13" t="s">
        <v>20</v>
      </c>
      <c r="B114" s="13"/>
      <c r="C114" s="13"/>
      <c r="D114" s="13">
        <f>LOG(D102/D106)</f>
        <v>0</v>
      </c>
      <c r="E114" s="3"/>
      <c r="F114"/>
      <c r="G114"/>
    </row>
    <row r="115" spans="1:7">
      <c r="A115" s="13" t="s">
        <v>4</v>
      </c>
      <c r="B115" s="13"/>
      <c r="C115" s="13"/>
      <c r="D115" s="20">
        <f>ROUND(5.7+5.7*D114^2,1)</f>
        <v>5.7</v>
      </c>
      <c r="E115" s="21" t="s">
        <v>29</v>
      </c>
      <c r="F115"/>
      <c r="G115"/>
    </row>
    <row r="116" spans="1:7">
      <c r="A116" s="3" t="s">
        <v>25</v>
      </c>
      <c r="B116" s="3"/>
      <c r="C116" s="3"/>
      <c r="D116" s="3" t="e">
        <f>LOG(D101/D107)</f>
        <v>#REF!</v>
      </c>
      <c r="E116" s="3"/>
      <c r="F116"/>
      <c r="G116"/>
    </row>
    <row r="117" spans="1:7">
      <c r="A117" s="3" t="s">
        <v>22</v>
      </c>
      <c r="B117" s="3"/>
      <c r="C117" s="3"/>
      <c r="D117" s="25" t="e">
        <f>ROUND(5.7+5.7*D116^2,1)</f>
        <v>#REF!</v>
      </c>
      <c r="E117" s="21" t="s">
        <v>29</v>
      </c>
      <c r="F117"/>
      <c r="G117"/>
    </row>
    <row r="118" spans="1:7">
      <c r="A118" s="13" t="s">
        <v>21</v>
      </c>
      <c r="B118" s="13"/>
      <c r="C118" s="13"/>
      <c r="D118" s="13" t="e">
        <f>LOG(D107/AVERAGE(D101,D103))</f>
        <v>#REF!</v>
      </c>
      <c r="E118" s="3"/>
      <c r="F118"/>
      <c r="G118"/>
    </row>
    <row r="119" spans="1:7">
      <c r="A119" s="13" t="s">
        <v>26</v>
      </c>
      <c r="B119" s="13"/>
      <c r="C119" s="13"/>
      <c r="D119" s="22" t="e">
        <f>ROUND(5.7+14.1*D118+5.7*D118^2,1)</f>
        <v>#REF!</v>
      </c>
      <c r="E119" s="23" t="s">
        <v>30</v>
      </c>
      <c r="F119"/>
      <c r="G119"/>
    </row>
    <row r="120" spans="1:7">
      <c r="A120" s="14" t="s">
        <v>27</v>
      </c>
      <c r="D120" s="14" t="e">
        <f>LOG(D103/D107)</f>
        <v>#REF!</v>
      </c>
      <c r="E120" s="3"/>
      <c r="F120"/>
      <c r="G120"/>
    </row>
    <row r="121" spans="1:7">
      <c r="A121" s="14" t="s">
        <v>28</v>
      </c>
      <c r="D121" s="25" t="e">
        <f>ROUND(5.7+5.7*D120^2,1)</f>
        <v>#REF!</v>
      </c>
      <c r="E121" s="21" t="s">
        <v>29</v>
      </c>
      <c r="F121"/>
      <c r="G121"/>
    </row>
    <row r="122" spans="1:7">
      <c r="A122" s="13" t="s">
        <v>31</v>
      </c>
      <c r="B122" s="13"/>
      <c r="C122" s="13"/>
      <c r="D122" s="13" t="e">
        <f>LOG(D101/D108)</f>
        <v>#REF!</v>
      </c>
      <c r="E122" s="3"/>
      <c r="F122"/>
      <c r="G122"/>
    </row>
    <row r="123" spans="1:7">
      <c r="A123" s="13" t="s">
        <v>32</v>
      </c>
      <c r="B123" s="13"/>
      <c r="C123" s="13"/>
      <c r="D123" s="20" t="e">
        <f>ROUND(5.7+5.7*D122^2,1)</f>
        <v>#REF!</v>
      </c>
      <c r="E123" s="21" t="s">
        <v>29</v>
      </c>
      <c r="F123"/>
      <c r="G123"/>
    </row>
    <row r="124" spans="1:7">
      <c r="A124" s="14" t="s">
        <v>33</v>
      </c>
      <c r="D124" s="14" t="e">
        <f>LOG(D108/AVERAGE(D101,D104))</f>
        <v>#REF!</v>
      </c>
      <c r="F124"/>
      <c r="G124"/>
    </row>
    <row r="125" spans="1:7">
      <c r="A125" s="14" t="s">
        <v>34</v>
      </c>
      <c r="D125" s="24" t="e">
        <f>ROUND(5.7+14.1*D124+5.7*D124^2,1)</f>
        <v>#REF!</v>
      </c>
      <c r="E125" s="24" t="s">
        <v>30</v>
      </c>
      <c r="F125"/>
      <c r="G125"/>
    </row>
    <row r="126" spans="1:7">
      <c r="A126" s="13" t="s">
        <v>35</v>
      </c>
      <c r="B126" s="13"/>
      <c r="C126" s="13"/>
      <c r="D126" s="13" t="e">
        <f>LOG(D104/D108)</f>
        <v>#REF!</v>
      </c>
      <c r="E126" s="3"/>
      <c r="F126"/>
      <c r="G126"/>
    </row>
    <row r="127" spans="1:7">
      <c r="A127" s="13" t="s">
        <v>36</v>
      </c>
      <c r="B127" s="13"/>
      <c r="C127" s="13"/>
      <c r="D127" s="20" t="e">
        <f>ROUND(5.7+5.7*D126^2,1)</f>
        <v>#REF!</v>
      </c>
      <c r="E127" s="21" t="s">
        <v>29</v>
      </c>
      <c r="F127"/>
      <c r="G127"/>
    </row>
    <row r="128" spans="1:7">
      <c r="A128" s="14" t="s">
        <v>37</v>
      </c>
      <c r="D128" s="14" t="e">
        <f>LOG(D101/D109)</f>
        <v>#REF!</v>
      </c>
      <c r="E128" s="3"/>
      <c r="F128"/>
      <c r="G128"/>
    </row>
    <row r="129" spans="1:7">
      <c r="A129" s="14" t="s">
        <v>38</v>
      </c>
      <c r="D129" s="25" t="e">
        <f>ROUND(5.7+5.7*D128^2,1)</f>
        <v>#REF!</v>
      </c>
      <c r="E129" s="21" t="s">
        <v>29</v>
      </c>
      <c r="F129"/>
      <c r="G129"/>
    </row>
    <row r="130" spans="1:7">
      <c r="A130" s="13" t="s">
        <v>39</v>
      </c>
      <c r="B130" s="13"/>
      <c r="C130" s="13"/>
      <c r="D130" s="13" t="e">
        <f>LOG(D109/AVERAGE(D101,D105))</f>
        <v>#REF!</v>
      </c>
      <c r="F130"/>
      <c r="G130"/>
    </row>
    <row r="131" spans="1:7">
      <c r="A131" s="13" t="s">
        <v>40</v>
      </c>
      <c r="B131" s="13"/>
      <c r="C131" s="13"/>
      <c r="D131" s="22" t="e">
        <f>ROUND(5.7+14.1*D130+5.7*D130^2,1)</f>
        <v>#REF!</v>
      </c>
      <c r="E131" s="24" t="s">
        <v>30</v>
      </c>
      <c r="F131"/>
      <c r="G131"/>
    </row>
    <row r="132" spans="1:7">
      <c r="A132" s="14" t="s">
        <v>41</v>
      </c>
      <c r="D132" s="14" t="e">
        <f>LOG(D105/D109)</f>
        <v>#REF!</v>
      </c>
      <c r="E132" s="3"/>
      <c r="F132"/>
      <c r="G132"/>
    </row>
    <row r="133" spans="1:7">
      <c r="A133" s="14" t="s">
        <v>42</v>
      </c>
      <c r="D133" s="25" t="e">
        <f>ROUND(5.7+5.7*D132^2,1)</f>
        <v>#REF!</v>
      </c>
      <c r="E133" s="21" t="s">
        <v>29</v>
      </c>
      <c r="F133"/>
      <c r="G133"/>
    </row>
    <row r="134" spans="1:7">
      <c r="A134" s="3"/>
      <c r="B134" s="3"/>
      <c r="C134" s="3"/>
      <c r="D134" s="3"/>
      <c r="E134" s="3"/>
      <c r="F134"/>
      <c r="G134"/>
    </row>
    <row r="135" spans="1:7">
      <c r="A135" s="3"/>
      <c r="B135" s="3"/>
      <c r="C135" s="3"/>
      <c r="D135" s="3"/>
      <c r="E135" s="3"/>
      <c r="F135"/>
      <c r="G135"/>
    </row>
    <row r="136" spans="1:7">
      <c r="A136" s="12" t="s">
        <v>50</v>
      </c>
      <c r="B136" s="12"/>
      <c r="C136" s="12"/>
      <c r="D136" s="3"/>
      <c r="E136" s="3"/>
      <c r="F136"/>
      <c r="G136"/>
    </row>
    <row r="137" spans="1:7">
      <c r="A137" s="17" t="s">
        <v>10</v>
      </c>
      <c r="B137" s="17"/>
      <c r="C137" s="17"/>
      <c r="D137" s="17">
        <v>4</v>
      </c>
      <c r="E137" s="3"/>
      <c r="F137"/>
      <c r="G137"/>
    </row>
    <row r="138" spans="1:7">
      <c r="A138" s="18" t="s">
        <v>52</v>
      </c>
      <c r="B138" s="18"/>
      <c r="C138" s="18"/>
      <c r="D138" s="18">
        <f t="shared" ref="D138:D146" si="2">D101</f>
        <v>484</v>
      </c>
      <c r="E138" s="3"/>
      <c r="F138"/>
      <c r="G138"/>
    </row>
    <row r="139" spans="1:7">
      <c r="A139" s="19" t="s">
        <v>54</v>
      </c>
      <c r="B139" s="19"/>
      <c r="C139" s="19"/>
      <c r="D139" s="19">
        <f t="shared" si="2"/>
        <v>360</v>
      </c>
      <c r="E139" s="3"/>
      <c r="F139"/>
      <c r="G139"/>
    </row>
    <row r="140" spans="1:7">
      <c r="A140" s="19" t="s">
        <v>55</v>
      </c>
      <c r="B140" s="19"/>
      <c r="C140" s="19"/>
      <c r="D140" s="19" t="e">
        <f t="shared" si="2"/>
        <v>#REF!</v>
      </c>
      <c r="E140" s="3"/>
      <c r="F140"/>
      <c r="G140"/>
    </row>
    <row r="141" spans="1:7">
      <c r="A141" s="19" t="s">
        <v>56</v>
      </c>
      <c r="B141" s="19"/>
      <c r="C141" s="19"/>
      <c r="D141" s="19" t="e">
        <f t="shared" si="2"/>
        <v>#REF!</v>
      </c>
      <c r="E141" s="3"/>
      <c r="F141"/>
      <c r="G141"/>
    </row>
    <row r="142" spans="1:7">
      <c r="A142" s="19" t="s">
        <v>57</v>
      </c>
      <c r="B142" s="19"/>
      <c r="C142" s="19"/>
      <c r="D142" s="19" t="e">
        <f t="shared" si="2"/>
        <v>#REF!</v>
      </c>
      <c r="E142" s="3"/>
      <c r="F142"/>
      <c r="G142"/>
    </row>
    <row r="143" spans="1:7">
      <c r="A143" s="18" t="s">
        <v>58</v>
      </c>
      <c r="B143" s="18"/>
      <c r="C143" s="18"/>
      <c r="D143" s="18">
        <f t="shared" si="2"/>
        <v>360</v>
      </c>
      <c r="E143" s="3"/>
      <c r="F143"/>
      <c r="G143"/>
    </row>
    <row r="144" spans="1:7">
      <c r="A144" s="18" t="s">
        <v>59</v>
      </c>
      <c r="B144" s="18"/>
      <c r="C144" s="18"/>
      <c r="D144" s="18" t="e">
        <f t="shared" si="2"/>
        <v>#REF!</v>
      </c>
      <c r="E144" s="3"/>
      <c r="F144"/>
      <c r="G144"/>
    </row>
    <row r="145" spans="1:7">
      <c r="A145" s="18" t="s">
        <v>60</v>
      </c>
      <c r="B145" s="18"/>
      <c r="C145" s="18"/>
      <c r="D145" s="18" t="e">
        <f t="shared" si="2"/>
        <v>#REF!</v>
      </c>
      <c r="E145" s="3"/>
      <c r="F145"/>
      <c r="G145"/>
    </row>
    <row r="146" spans="1:7">
      <c r="A146" s="18" t="s">
        <v>61</v>
      </c>
      <c r="B146" s="18"/>
      <c r="C146" s="18"/>
      <c r="D146" s="18" t="e">
        <f t="shared" si="2"/>
        <v>#REF!</v>
      </c>
      <c r="E146" s="3"/>
      <c r="F146"/>
      <c r="G146"/>
    </row>
    <row r="147" spans="1:7">
      <c r="A147" s="13" t="s">
        <v>8</v>
      </c>
      <c r="B147" s="13"/>
      <c r="C147" s="13"/>
      <c r="D147" s="13">
        <f>LOG(D139/AVERAGE(D138,D143))</f>
        <v>-6.9009950194386577E-2</v>
      </c>
      <c r="E147" s="3"/>
      <c r="F147"/>
      <c r="G147"/>
    </row>
    <row r="148" spans="1:7">
      <c r="A148" s="13" t="s">
        <v>9</v>
      </c>
      <c r="B148" s="13"/>
      <c r="C148" s="13"/>
      <c r="D148" s="22">
        <f>ROUND(5.7+14.1*D147+5.7*D147^2,1)</f>
        <v>4.8</v>
      </c>
      <c r="E148" s="23" t="s">
        <v>30</v>
      </c>
      <c r="F148"/>
      <c r="G148"/>
    </row>
    <row r="149" spans="1:7">
      <c r="A149" s="3" t="s">
        <v>11</v>
      </c>
      <c r="B149" s="3"/>
      <c r="C149" s="3"/>
      <c r="D149" s="3">
        <f>LOG(D138/D139)</f>
        <v>0.12854286087712524</v>
      </c>
      <c r="E149" s="3"/>
      <c r="F149"/>
      <c r="G149"/>
    </row>
    <row r="150" spans="1:7">
      <c r="A150" s="3" t="s">
        <v>3</v>
      </c>
      <c r="B150" s="3"/>
      <c r="C150" s="3"/>
      <c r="D150" s="25">
        <f>ROUND(5.7+5.7*D149^2,1)</f>
        <v>5.8</v>
      </c>
      <c r="E150" s="21" t="s">
        <v>29</v>
      </c>
      <c r="F150"/>
      <c r="G150"/>
    </row>
    <row r="151" spans="1:7">
      <c r="A151" s="13" t="s">
        <v>20</v>
      </c>
      <c r="B151" s="13"/>
      <c r="C151" s="13"/>
      <c r="D151" s="13">
        <f>LOG(D139/D143)</f>
        <v>0</v>
      </c>
      <c r="E151" s="3"/>
      <c r="F151"/>
      <c r="G151"/>
    </row>
    <row r="152" spans="1:7">
      <c r="A152" s="13" t="s">
        <v>4</v>
      </c>
      <c r="B152" s="13"/>
      <c r="C152" s="13"/>
      <c r="D152" s="20">
        <f>ROUND(5.7+5.7*D151^2,1)</f>
        <v>5.7</v>
      </c>
      <c r="E152" s="21" t="s">
        <v>29</v>
      </c>
      <c r="F152"/>
      <c r="G152"/>
    </row>
    <row r="153" spans="1:7">
      <c r="A153" s="3" t="s">
        <v>25</v>
      </c>
      <c r="B153" s="3"/>
      <c r="C153" s="3"/>
      <c r="D153" s="3" t="e">
        <f>LOG(D140/AVERAGE(D138,D144))</f>
        <v>#REF!</v>
      </c>
      <c r="E153" s="3"/>
      <c r="F153"/>
      <c r="G153"/>
    </row>
    <row r="154" spans="1:7">
      <c r="A154" s="3" t="s">
        <v>22</v>
      </c>
      <c r="B154" s="3"/>
      <c r="C154" s="3"/>
      <c r="D154" s="24" t="e">
        <f>ROUND(5.7+14.1*D153+5.7*D153^2,1)</f>
        <v>#REF!</v>
      </c>
      <c r="E154" s="23" t="s">
        <v>30</v>
      </c>
      <c r="F154"/>
      <c r="G154"/>
    </row>
    <row r="155" spans="1:7">
      <c r="A155" s="13" t="s">
        <v>21</v>
      </c>
      <c r="B155" s="13"/>
      <c r="C155" s="13"/>
      <c r="D155" s="13" t="e">
        <f>LOG(D138/D140)</f>
        <v>#REF!</v>
      </c>
      <c r="E155" s="3"/>
      <c r="F155"/>
      <c r="G155"/>
    </row>
    <row r="156" spans="1:7">
      <c r="A156" s="13" t="s">
        <v>26</v>
      </c>
      <c r="B156" s="13"/>
      <c r="C156" s="13"/>
      <c r="D156" s="20" t="e">
        <f>ROUND(5.7+5.7*D155^2,1)</f>
        <v>#REF!</v>
      </c>
      <c r="E156" s="21" t="s">
        <v>29</v>
      </c>
      <c r="F156"/>
      <c r="G156"/>
    </row>
    <row r="157" spans="1:7">
      <c r="A157" s="14" t="s">
        <v>27</v>
      </c>
      <c r="D157" s="3" t="e">
        <f>LOG(D140/D144)</f>
        <v>#REF!</v>
      </c>
      <c r="E157" s="3"/>
      <c r="F157"/>
      <c r="G157"/>
    </row>
    <row r="158" spans="1:7">
      <c r="A158" s="14" t="s">
        <v>28</v>
      </c>
      <c r="D158" s="25" t="e">
        <f>ROUND(5.7+5.7*D157^2,1)</f>
        <v>#REF!</v>
      </c>
      <c r="E158" s="21" t="s">
        <v>29</v>
      </c>
      <c r="F158"/>
      <c r="G158"/>
    </row>
    <row r="159" spans="1:7">
      <c r="A159" s="13" t="s">
        <v>31</v>
      </c>
      <c r="B159" s="13"/>
      <c r="C159" s="13"/>
      <c r="D159" s="13" t="e">
        <f>LOG(D141/AVERAGE(D138,D145))</f>
        <v>#REF!</v>
      </c>
      <c r="E159" s="3"/>
      <c r="F159"/>
      <c r="G159"/>
    </row>
    <row r="160" spans="1:7">
      <c r="A160" s="13" t="s">
        <v>32</v>
      </c>
      <c r="B160" s="13"/>
      <c r="C160" s="13"/>
      <c r="D160" s="22" t="e">
        <f>ROUND(5.7+14.1*D159+5.7*D159^2,1)</f>
        <v>#REF!</v>
      </c>
      <c r="E160" s="23" t="s">
        <v>30</v>
      </c>
      <c r="F160"/>
      <c r="G160"/>
    </row>
    <row r="161" spans="1:7">
      <c r="A161" s="14" t="s">
        <v>33</v>
      </c>
      <c r="D161" s="3" t="e">
        <f>LOG(D138/D141)</f>
        <v>#REF!</v>
      </c>
      <c r="F161"/>
      <c r="G161"/>
    </row>
    <row r="162" spans="1:7">
      <c r="A162" s="14" t="s">
        <v>34</v>
      </c>
      <c r="D162" s="25" t="e">
        <f>ROUND(5.7+5.7*D161^2,1)</f>
        <v>#REF!</v>
      </c>
      <c r="E162" s="21" t="s">
        <v>29</v>
      </c>
      <c r="F162"/>
      <c r="G162"/>
    </row>
    <row r="163" spans="1:7">
      <c r="A163" s="13" t="s">
        <v>35</v>
      </c>
      <c r="B163" s="13"/>
      <c r="C163" s="13"/>
      <c r="D163" s="13" t="e">
        <f>LOG(D141/D145)</f>
        <v>#REF!</v>
      </c>
      <c r="E163" s="3"/>
      <c r="F163"/>
      <c r="G163"/>
    </row>
    <row r="164" spans="1:7">
      <c r="A164" s="13" t="s">
        <v>36</v>
      </c>
      <c r="B164" s="13"/>
      <c r="C164" s="13"/>
      <c r="D164" s="20" t="e">
        <f>ROUND(5.7+5.7*D163^2,1)</f>
        <v>#REF!</v>
      </c>
      <c r="E164" s="21" t="s">
        <v>29</v>
      </c>
      <c r="F164"/>
      <c r="G164"/>
    </row>
    <row r="165" spans="1:7">
      <c r="A165" s="14" t="s">
        <v>37</v>
      </c>
      <c r="D165" s="3" t="e">
        <f>LOG(D142/AVERAGE(D138,D146))</f>
        <v>#REF!</v>
      </c>
      <c r="E165" s="3"/>
      <c r="F165"/>
      <c r="G165"/>
    </row>
    <row r="166" spans="1:7">
      <c r="A166" s="14" t="s">
        <v>38</v>
      </c>
      <c r="D166" s="24" t="e">
        <f>ROUND(5.7+14.1*D165+5.7*D165^2,1)</f>
        <v>#REF!</v>
      </c>
      <c r="E166" s="23" t="s">
        <v>30</v>
      </c>
      <c r="F166"/>
      <c r="G166"/>
    </row>
    <row r="167" spans="1:7">
      <c r="A167" s="13" t="s">
        <v>39</v>
      </c>
      <c r="B167" s="13"/>
      <c r="C167" s="13"/>
      <c r="D167" s="13" t="e">
        <f>LOG(D138/D142)</f>
        <v>#REF!</v>
      </c>
      <c r="F167"/>
      <c r="G167"/>
    </row>
    <row r="168" spans="1:7">
      <c r="A168" s="13" t="s">
        <v>40</v>
      </c>
      <c r="B168" s="13"/>
      <c r="C168" s="13"/>
      <c r="D168" s="20" t="e">
        <f>ROUND(5.7+5.7*D167^2,1)</f>
        <v>#REF!</v>
      </c>
      <c r="E168" s="21" t="s">
        <v>29</v>
      </c>
      <c r="F168"/>
      <c r="G168"/>
    </row>
    <row r="169" spans="1:7">
      <c r="A169" s="14" t="s">
        <v>41</v>
      </c>
      <c r="D169" s="3" t="e">
        <f>LOG(D142/D146)</f>
        <v>#REF!</v>
      </c>
      <c r="E169" s="3"/>
      <c r="F169"/>
      <c r="G169"/>
    </row>
    <row r="170" spans="1:7">
      <c r="A170" s="14" t="s">
        <v>42</v>
      </c>
      <c r="D170" s="25" t="e">
        <f>ROUND(5.7+5.7*D169^2,1)</f>
        <v>#REF!</v>
      </c>
      <c r="E170" s="21" t="s">
        <v>29</v>
      </c>
      <c r="F170"/>
      <c r="G170"/>
    </row>
    <row r="171" spans="1:7">
      <c r="A171" s="3"/>
      <c r="B171" s="3"/>
      <c r="C171" s="3"/>
      <c r="D171" s="3"/>
      <c r="E171" s="3"/>
      <c r="F171"/>
      <c r="G171"/>
    </row>
    <row r="172" spans="1:7">
      <c r="A172" s="3"/>
      <c r="B172" s="3"/>
      <c r="C172" s="3"/>
      <c r="D172" s="3"/>
      <c r="E172" s="3"/>
      <c r="F172"/>
      <c r="G172"/>
    </row>
    <row r="173" spans="1:7">
      <c r="A173" s="12" t="s">
        <v>63</v>
      </c>
      <c r="B173" s="12"/>
      <c r="C173" s="12"/>
      <c r="D173" s="3"/>
      <c r="E173" s="3"/>
      <c r="F173"/>
      <c r="G173"/>
    </row>
    <row r="174" spans="1:7">
      <c r="A174" s="17" t="s">
        <v>10</v>
      </c>
      <c r="B174" s="17"/>
      <c r="C174" s="17"/>
      <c r="D174" s="17">
        <v>5</v>
      </c>
      <c r="E174" s="3"/>
      <c r="F174"/>
      <c r="G174"/>
    </row>
    <row r="175" spans="1:7">
      <c r="A175" s="18" t="s">
        <v>52</v>
      </c>
      <c r="B175" s="18"/>
      <c r="C175" s="18"/>
      <c r="D175" s="18">
        <f t="shared" ref="D175:D183" si="3">D138</f>
        <v>484</v>
      </c>
      <c r="E175" s="3"/>
      <c r="F175"/>
      <c r="G175"/>
    </row>
    <row r="176" spans="1:7">
      <c r="A176" s="19" t="s">
        <v>54</v>
      </c>
      <c r="B176" s="19"/>
      <c r="C176" s="19"/>
      <c r="D176" s="19">
        <f t="shared" si="3"/>
        <v>360</v>
      </c>
      <c r="E176" s="3"/>
      <c r="F176"/>
      <c r="G176"/>
    </row>
    <row r="177" spans="1:7">
      <c r="A177" s="19" t="s">
        <v>55</v>
      </c>
      <c r="B177" s="19"/>
      <c r="C177" s="19"/>
      <c r="D177" s="19" t="e">
        <f t="shared" si="3"/>
        <v>#REF!</v>
      </c>
      <c r="E177" s="3"/>
      <c r="F177"/>
      <c r="G177"/>
    </row>
    <row r="178" spans="1:7">
      <c r="A178" s="19" t="s">
        <v>56</v>
      </c>
      <c r="B178" s="19"/>
      <c r="C178" s="19"/>
      <c r="D178" s="19" t="e">
        <f t="shared" si="3"/>
        <v>#REF!</v>
      </c>
      <c r="E178" s="3"/>
      <c r="F178"/>
      <c r="G178"/>
    </row>
    <row r="179" spans="1:7">
      <c r="A179" s="19" t="s">
        <v>57</v>
      </c>
      <c r="B179" s="19"/>
      <c r="C179" s="19"/>
      <c r="D179" s="19" t="e">
        <f t="shared" si="3"/>
        <v>#REF!</v>
      </c>
      <c r="E179" s="3"/>
      <c r="F179"/>
      <c r="G179"/>
    </row>
    <row r="180" spans="1:7">
      <c r="A180" s="18" t="s">
        <v>58</v>
      </c>
      <c r="B180" s="18"/>
      <c r="C180" s="18"/>
      <c r="D180" s="18">
        <f t="shared" si="3"/>
        <v>360</v>
      </c>
      <c r="E180" s="3"/>
      <c r="F180"/>
      <c r="G180"/>
    </row>
    <row r="181" spans="1:7">
      <c r="A181" s="18" t="s">
        <v>59</v>
      </c>
      <c r="B181" s="18"/>
      <c r="C181" s="18"/>
      <c r="D181" s="18" t="e">
        <f t="shared" si="3"/>
        <v>#REF!</v>
      </c>
      <c r="E181" s="3"/>
      <c r="F181"/>
      <c r="G181"/>
    </row>
    <row r="182" spans="1:7">
      <c r="A182" s="18" t="s">
        <v>60</v>
      </c>
      <c r="B182" s="18"/>
      <c r="C182" s="18"/>
      <c r="D182" s="18" t="e">
        <f t="shared" si="3"/>
        <v>#REF!</v>
      </c>
      <c r="E182" s="3"/>
      <c r="F182"/>
      <c r="G182"/>
    </row>
    <row r="183" spans="1:7">
      <c r="A183" s="18" t="s">
        <v>61</v>
      </c>
      <c r="B183" s="18"/>
      <c r="C183" s="18"/>
      <c r="D183" s="18" t="e">
        <f t="shared" si="3"/>
        <v>#REF!</v>
      </c>
      <c r="E183" s="3"/>
      <c r="F183"/>
      <c r="G183"/>
    </row>
    <row r="184" spans="1:7">
      <c r="A184" s="13" t="s">
        <v>8</v>
      </c>
      <c r="B184" s="13"/>
      <c r="C184" s="13"/>
      <c r="D184" s="13">
        <f>LOG(D175/D180)</f>
        <v>0.12854286087712524</v>
      </c>
      <c r="E184" s="3"/>
      <c r="F184"/>
      <c r="G184"/>
    </row>
    <row r="185" spans="1:7">
      <c r="A185" s="13" t="s">
        <v>9</v>
      </c>
      <c r="B185" s="13"/>
      <c r="C185" s="13"/>
      <c r="D185" s="20">
        <f>ROUND(5.7+5.7*D184^2+6,1)</f>
        <v>11.8</v>
      </c>
      <c r="E185" s="21" t="s">
        <v>29</v>
      </c>
      <c r="F185"/>
      <c r="G185"/>
    </row>
    <row r="186" spans="1:7">
      <c r="A186" s="3" t="s">
        <v>11</v>
      </c>
      <c r="B186" s="3"/>
      <c r="C186" s="3"/>
      <c r="D186" s="3">
        <f>LOG(D175/D176)</f>
        <v>0.12854286087712524</v>
      </c>
      <c r="E186" s="3"/>
      <c r="F186"/>
      <c r="G186"/>
    </row>
    <row r="187" spans="1:7">
      <c r="A187" s="3" t="s">
        <v>3</v>
      </c>
      <c r="B187" s="3"/>
      <c r="C187" s="3"/>
      <c r="D187" s="25">
        <f>ROUND(5.7+5.7*D186^2+6,1)</f>
        <v>11.8</v>
      </c>
      <c r="E187" s="21" t="s">
        <v>29</v>
      </c>
      <c r="F187"/>
      <c r="G187"/>
    </row>
    <row r="188" spans="1:7">
      <c r="A188" s="13" t="s">
        <v>20</v>
      </c>
      <c r="B188" s="13"/>
      <c r="C188" s="13"/>
      <c r="D188" s="13">
        <f>LOG(D175/AVERAGE(D176,D180))</f>
        <v>0.12854286087712524</v>
      </c>
      <c r="E188" s="3"/>
      <c r="F188"/>
      <c r="G188"/>
    </row>
    <row r="189" spans="1:7">
      <c r="A189" s="13" t="s">
        <v>4</v>
      </c>
      <c r="B189" s="13"/>
      <c r="C189" s="13"/>
      <c r="D189" s="22">
        <f>ROUND(IF(3.7+14.1*D188+5.7*D188^2&lt;-4,-4,IF(3.7+14.1*D188+5.7*D188^2&gt;0,0,3.7+14.1*D188+5.7*D188^2)),1)</f>
        <v>0</v>
      </c>
      <c r="E189" s="23" t="s">
        <v>62</v>
      </c>
      <c r="F189"/>
      <c r="G189"/>
    </row>
    <row r="190" spans="1:7">
      <c r="A190" s="3" t="s">
        <v>25</v>
      </c>
      <c r="B190" s="3"/>
      <c r="C190" s="3"/>
      <c r="D190" s="3" t="e">
        <f>LOG(D175/D181)</f>
        <v>#REF!</v>
      </c>
      <c r="E190" s="3"/>
      <c r="F190"/>
      <c r="G190"/>
    </row>
    <row r="191" spans="1:7">
      <c r="A191" s="3" t="s">
        <v>22</v>
      </c>
      <c r="B191" s="3"/>
      <c r="C191" s="3"/>
      <c r="D191" s="25" t="e">
        <f>ROUND(5.7+5.7*D190^2+6,1)</f>
        <v>#REF!</v>
      </c>
      <c r="E191" s="21" t="s">
        <v>29</v>
      </c>
      <c r="F191"/>
      <c r="G191"/>
    </row>
    <row r="192" spans="1:7">
      <c r="A192" s="13" t="s">
        <v>21</v>
      </c>
      <c r="B192" s="13"/>
      <c r="C192" s="13"/>
      <c r="D192" s="13" t="e">
        <f>LOG(D175/D177)</f>
        <v>#REF!</v>
      </c>
      <c r="E192" s="3"/>
      <c r="F192"/>
      <c r="G192"/>
    </row>
    <row r="193" spans="1:7">
      <c r="A193" s="13" t="s">
        <v>26</v>
      </c>
      <c r="B193" s="13"/>
      <c r="C193" s="13"/>
      <c r="D193" s="20" t="e">
        <f>ROUND(5.7+5.7*D192^2+6,1)</f>
        <v>#REF!</v>
      </c>
      <c r="E193" s="21" t="s">
        <v>29</v>
      </c>
      <c r="F193"/>
      <c r="G193"/>
    </row>
    <row r="194" spans="1:7">
      <c r="A194" s="14" t="s">
        <v>27</v>
      </c>
      <c r="D194" s="3" t="e">
        <f>LOG(D175/AVERAGE(D177,D181))</f>
        <v>#REF!</v>
      </c>
      <c r="E194" s="3"/>
      <c r="F194"/>
      <c r="G194"/>
    </row>
    <row r="195" spans="1:7">
      <c r="A195" s="14" t="s">
        <v>28</v>
      </c>
      <c r="D195" s="24" t="e">
        <f>ROUND(IF(3.7+14.1*D194+5.7*D194^2&lt;-4,-4,IF(3.7+14.1*D194+5.7*D194^2&gt;0,0,3.7+14.1*D194+5.7*D194^2)),1)</f>
        <v>#REF!</v>
      </c>
      <c r="E195" s="23" t="s">
        <v>62</v>
      </c>
      <c r="F195"/>
      <c r="G195"/>
    </row>
    <row r="196" spans="1:7">
      <c r="A196" s="13" t="s">
        <v>31</v>
      </c>
      <c r="B196" s="13"/>
      <c r="C196" s="13"/>
      <c r="D196" s="13" t="e">
        <f>LOG(D175/D182)</f>
        <v>#REF!</v>
      </c>
      <c r="E196" s="3"/>
      <c r="F196"/>
      <c r="G196"/>
    </row>
    <row r="197" spans="1:7">
      <c r="A197" s="13" t="s">
        <v>32</v>
      </c>
      <c r="B197" s="13"/>
      <c r="C197" s="13"/>
      <c r="D197" s="20" t="e">
        <f>ROUND(5.7+5.7*D196^2+6,1)</f>
        <v>#REF!</v>
      </c>
      <c r="E197" s="21" t="s">
        <v>29</v>
      </c>
      <c r="F197"/>
      <c r="G197"/>
    </row>
    <row r="198" spans="1:7">
      <c r="A198" s="14" t="s">
        <v>33</v>
      </c>
      <c r="D198" s="3" t="e">
        <f>LOG(D175/D178)</f>
        <v>#REF!</v>
      </c>
      <c r="F198"/>
      <c r="G198"/>
    </row>
    <row r="199" spans="1:7">
      <c r="A199" s="14" t="s">
        <v>34</v>
      </c>
      <c r="D199" s="25" t="e">
        <f>ROUND(5.7+5.7*D198^2+6,1)</f>
        <v>#REF!</v>
      </c>
      <c r="E199" s="21" t="s">
        <v>29</v>
      </c>
      <c r="F199"/>
      <c r="G199"/>
    </row>
    <row r="200" spans="1:7">
      <c r="A200" s="13" t="s">
        <v>35</v>
      </c>
      <c r="B200" s="13"/>
      <c r="C200" s="13"/>
      <c r="D200" s="13" t="e">
        <f>LOG(D175/AVERAGE(D178,D182))</f>
        <v>#REF!</v>
      </c>
      <c r="E200" s="3"/>
      <c r="F200"/>
      <c r="G200"/>
    </row>
    <row r="201" spans="1:7">
      <c r="A201" s="13" t="s">
        <v>36</v>
      </c>
      <c r="B201" s="13"/>
      <c r="C201" s="13"/>
      <c r="D201" s="22" t="e">
        <f>ROUND(IF(3.7+14.1*D200+5.7*D200^2&lt;-4,-4,IF(3.7+14.1*D200+5.7*D200^2&gt;0,0,3.7+14.1*D200+5.7*D200^2)),1)</f>
        <v>#REF!</v>
      </c>
      <c r="E201" s="23" t="s">
        <v>62</v>
      </c>
      <c r="F201"/>
      <c r="G201"/>
    </row>
    <row r="202" spans="1:7">
      <c r="A202" s="14" t="s">
        <v>37</v>
      </c>
      <c r="D202" s="3" t="e">
        <f>LOG(D175/D183)</f>
        <v>#REF!</v>
      </c>
      <c r="E202" s="3"/>
      <c r="F202"/>
      <c r="G202"/>
    </row>
    <row r="203" spans="1:7">
      <c r="A203" s="14" t="s">
        <v>38</v>
      </c>
      <c r="D203" s="25" t="e">
        <f>ROUND(5.7+5.7*D202^2+6,1)</f>
        <v>#REF!</v>
      </c>
      <c r="E203" s="21" t="s">
        <v>29</v>
      </c>
      <c r="F203"/>
      <c r="G203"/>
    </row>
    <row r="204" spans="1:7">
      <c r="A204" s="13" t="s">
        <v>39</v>
      </c>
      <c r="B204" s="13"/>
      <c r="C204" s="13"/>
      <c r="D204" s="13" t="e">
        <f>LOG(D175/D179)</f>
        <v>#REF!</v>
      </c>
      <c r="F204"/>
      <c r="G204"/>
    </row>
    <row r="205" spans="1:7">
      <c r="A205" s="13" t="s">
        <v>40</v>
      </c>
      <c r="B205" s="13"/>
      <c r="C205" s="13"/>
      <c r="D205" s="20" t="e">
        <f>ROUND(5.7+5.7*D204^2+6,1)</f>
        <v>#REF!</v>
      </c>
      <c r="E205" s="21" t="s">
        <v>29</v>
      </c>
      <c r="F205"/>
      <c r="G205"/>
    </row>
    <row r="206" spans="1:7">
      <c r="A206" s="14" t="s">
        <v>41</v>
      </c>
      <c r="D206" s="3" t="e">
        <f>LOG(D175/AVERAGE(D179,D183))</f>
        <v>#REF!</v>
      </c>
      <c r="E206" s="3"/>
      <c r="F206"/>
      <c r="G206"/>
    </row>
    <row r="207" spans="1:7">
      <c r="A207" s="14" t="s">
        <v>42</v>
      </c>
      <c r="D207" s="24" t="e">
        <f>ROUND(IF(3.7+14.1*D206+5.7*D206^2&lt;-4,-4,IF(3.7+14.1*D206+5.7*D206^2&gt;0,0,3.7+14.1*D206+5.7*D206^2)),1)</f>
        <v>#REF!</v>
      </c>
      <c r="E207" s="23" t="s">
        <v>62</v>
      </c>
      <c r="F207"/>
      <c r="G207"/>
    </row>
    <row r="210" spans="1:7">
      <c r="A210" s="12" t="s">
        <v>63</v>
      </c>
      <c r="B210" s="12"/>
      <c r="C210" s="12"/>
      <c r="D210" s="3"/>
      <c r="E210" s="3"/>
      <c r="F210"/>
      <c r="G210"/>
    </row>
    <row r="211" spans="1:7">
      <c r="A211" s="17" t="s">
        <v>10</v>
      </c>
      <c r="B211" s="17"/>
      <c r="C211" s="17"/>
      <c r="D211" s="17">
        <v>6</v>
      </c>
      <c r="E211" s="3"/>
      <c r="F211"/>
      <c r="G211"/>
    </row>
    <row r="212" spans="1:7">
      <c r="A212" s="18" t="s">
        <v>52</v>
      </c>
      <c r="B212" s="18"/>
      <c r="C212" s="18"/>
      <c r="D212" s="18">
        <f t="shared" ref="D212:D220" si="4">D175</f>
        <v>484</v>
      </c>
      <c r="E212" s="3"/>
      <c r="F212"/>
      <c r="G212"/>
    </row>
    <row r="213" spans="1:7">
      <c r="A213" s="19" t="s">
        <v>54</v>
      </c>
      <c r="B213" s="19"/>
      <c r="C213" s="19"/>
      <c r="D213" s="19">
        <f t="shared" si="4"/>
        <v>360</v>
      </c>
      <c r="E213" s="3"/>
      <c r="F213"/>
      <c r="G213"/>
    </row>
    <row r="214" spans="1:7">
      <c r="A214" s="19" t="s">
        <v>55</v>
      </c>
      <c r="B214" s="19"/>
      <c r="C214" s="19"/>
      <c r="D214" s="19" t="e">
        <f t="shared" si="4"/>
        <v>#REF!</v>
      </c>
      <c r="E214" s="3"/>
      <c r="F214"/>
      <c r="G214"/>
    </row>
    <row r="215" spans="1:7">
      <c r="A215" s="19" t="s">
        <v>56</v>
      </c>
      <c r="B215" s="19"/>
      <c r="C215" s="19"/>
      <c r="D215" s="19" t="e">
        <f t="shared" si="4"/>
        <v>#REF!</v>
      </c>
      <c r="E215" s="3"/>
      <c r="F215"/>
      <c r="G215"/>
    </row>
    <row r="216" spans="1:7">
      <c r="A216" s="19" t="s">
        <v>57</v>
      </c>
      <c r="B216" s="19"/>
      <c r="C216" s="19"/>
      <c r="D216" s="19" t="e">
        <f t="shared" si="4"/>
        <v>#REF!</v>
      </c>
      <c r="E216" s="3"/>
      <c r="F216"/>
      <c r="G216"/>
    </row>
    <row r="217" spans="1:7">
      <c r="A217" s="18" t="s">
        <v>58</v>
      </c>
      <c r="B217" s="18"/>
      <c r="C217" s="18"/>
      <c r="D217" s="18">
        <f t="shared" si="4"/>
        <v>360</v>
      </c>
      <c r="E217" s="3"/>
      <c r="F217"/>
      <c r="G217"/>
    </row>
    <row r="218" spans="1:7">
      <c r="A218" s="18" t="s">
        <v>59</v>
      </c>
      <c r="B218" s="18"/>
      <c r="C218" s="18"/>
      <c r="D218" s="18" t="e">
        <f t="shared" si="4"/>
        <v>#REF!</v>
      </c>
      <c r="E218" s="3"/>
      <c r="F218"/>
      <c r="G218"/>
    </row>
    <row r="219" spans="1:7">
      <c r="A219" s="18" t="s">
        <v>60</v>
      </c>
      <c r="B219" s="18"/>
      <c r="C219" s="18"/>
      <c r="D219" s="18" t="e">
        <f t="shared" si="4"/>
        <v>#REF!</v>
      </c>
      <c r="E219" s="3"/>
      <c r="F219"/>
      <c r="G219"/>
    </row>
    <row r="220" spans="1:7">
      <c r="A220" s="18" t="s">
        <v>61</v>
      </c>
      <c r="B220" s="18"/>
      <c r="C220" s="18"/>
      <c r="D220" s="18" t="e">
        <f t="shared" si="4"/>
        <v>#REF!</v>
      </c>
      <c r="E220" s="3"/>
      <c r="F220"/>
      <c r="G220"/>
    </row>
    <row r="221" spans="1:7">
      <c r="A221" s="13" t="s">
        <v>8</v>
      </c>
      <c r="B221" s="13"/>
      <c r="C221" s="13"/>
      <c r="D221" s="13">
        <f>LOG(D212/D217)</f>
        <v>0.12854286087712524</v>
      </c>
      <c r="E221" s="3"/>
      <c r="F221"/>
      <c r="G221"/>
    </row>
    <row r="222" spans="1:7">
      <c r="A222" s="13" t="s">
        <v>9</v>
      </c>
      <c r="B222" s="13"/>
      <c r="C222" s="13"/>
      <c r="D222" s="20">
        <f>ROUND(5.7+5.7*D221^2+6,1)</f>
        <v>11.8</v>
      </c>
      <c r="E222" s="21" t="s">
        <v>29</v>
      </c>
      <c r="F222"/>
      <c r="G222"/>
    </row>
    <row r="223" spans="1:7">
      <c r="A223" s="3" t="s">
        <v>11</v>
      </c>
      <c r="B223" s="3"/>
      <c r="C223" s="3"/>
      <c r="D223" s="3">
        <f>LOG(D212/D213)</f>
        <v>0.12854286087712524</v>
      </c>
      <c r="E223" s="3"/>
      <c r="F223"/>
      <c r="G223"/>
    </row>
    <row r="224" spans="1:7">
      <c r="A224" s="3" t="s">
        <v>3</v>
      </c>
      <c r="B224" s="3"/>
      <c r="C224" s="3"/>
      <c r="D224" s="25">
        <f>ROUND(5.7+5.7*D223^2+6,1)</f>
        <v>11.8</v>
      </c>
      <c r="E224" s="21" t="s">
        <v>29</v>
      </c>
      <c r="F224"/>
      <c r="G224"/>
    </row>
    <row r="225" spans="1:7">
      <c r="A225" s="13" t="s">
        <v>20</v>
      </c>
      <c r="B225" s="13"/>
      <c r="C225" s="13"/>
      <c r="D225" s="13">
        <f>LOG(D212/AVERAGE(D213,D217))</f>
        <v>0.12854286087712524</v>
      </c>
      <c r="E225" s="3"/>
      <c r="F225"/>
      <c r="G225"/>
    </row>
    <row r="226" spans="1:7">
      <c r="A226" s="13" t="s">
        <v>4</v>
      </c>
      <c r="B226" s="13"/>
      <c r="C226" s="13"/>
      <c r="D226" s="28">
        <f>ROUND(5.7+14.1*D225+5.7*D225^2+12,1)</f>
        <v>19.600000000000001</v>
      </c>
      <c r="E226" s="27" t="s">
        <v>30</v>
      </c>
      <c r="F226"/>
      <c r="G226"/>
    </row>
    <row r="227" spans="1:7">
      <c r="A227" s="3" t="s">
        <v>25</v>
      </c>
      <c r="B227" s="3"/>
      <c r="C227" s="3"/>
      <c r="D227" s="3" t="e">
        <f>LOG(D212/D218)</f>
        <v>#REF!</v>
      </c>
      <c r="E227" s="3"/>
      <c r="F227"/>
      <c r="G227"/>
    </row>
    <row r="228" spans="1:7">
      <c r="A228" s="3" t="s">
        <v>22</v>
      </c>
      <c r="B228" s="3"/>
      <c r="C228" s="3"/>
      <c r="D228" s="25" t="e">
        <f>ROUND(5.7+5.7*D227^2+6,1)</f>
        <v>#REF!</v>
      </c>
      <c r="E228" s="21" t="s">
        <v>29</v>
      </c>
      <c r="F228"/>
      <c r="G228"/>
    </row>
    <row r="229" spans="1:7">
      <c r="A229" s="13" t="s">
        <v>21</v>
      </c>
      <c r="B229" s="13"/>
      <c r="C229" s="13"/>
      <c r="D229" s="13" t="e">
        <f>LOG(D212/D214)</f>
        <v>#REF!</v>
      </c>
      <c r="E229" s="3"/>
      <c r="F229"/>
      <c r="G229"/>
    </row>
    <row r="230" spans="1:7">
      <c r="A230" s="13" t="s">
        <v>26</v>
      </c>
      <c r="B230" s="13"/>
      <c r="C230" s="13"/>
      <c r="D230" s="20" t="e">
        <f>ROUND(5.7+5.7*D229^2+6,1)</f>
        <v>#REF!</v>
      </c>
      <c r="E230" s="21" t="s">
        <v>29</v>
      </c>
      <c r="F230"/>
      <c r="G230"/>
    </row>
    <row r="231" spans="1:7">
      <c r="A231" s="14" t="s">
        <v>27</v>
      </c>
      <c r="D231" s="3" t="e">
        <f>LOG(D212/AVERAGE(D214,D218))</f>
        <v>#REF!</v>
      </c>
      <c r="E231" s="3"/>
      <c r="F231"/>
      <c r="G231"/>
    </row>
    <row r="232" spans="1:7">
      <c r="A232" s="14" t="s">
        <v>28</v>
      </c>
      <c r="D232" s="29" t="e">
        <f>ROUND(5.7+14.1*D231+5.7*D231^2+12,1)</f>
        <v>#REF!</v>
      </c>
      <c r="E232" s="27" t="s">
        <v>30</v>
      </c>
      <c r="F232"/>
      <c r="G232"/>
    </row>
    <row r="233" spans="1:7">
      <c r="A233" s="13" t="s">
        <v>31</v>
      </c>
      <c r="B233" s="13"/>
      <c r="C233" s="13"/>
      <c r="D233" s="13" t="e">
        <f>LOG(D212/D219)</f>
        <v>#REF!</v>
      </c>
      <c r="E233" s="3"/>
      <c r="F233"/>
      <c r="G233"/>
    </row>
    <row r="234" spans="1:7">
      <c r="A234" s="13" t="s">
        <v>32</v>
      </c>
      <c r="B234" s="13"/>
      <c r="C234" s="13"/>
      <c r="D234" s="20" t="e">
        <f>ROUND(5.7+5.7*D233^2+6,1)</f>
        <v>#REF!</v>
      </c>
      <c r="E234" s="21" t="s">
        <v>29</v>
      </c>
      <c r="F234"/>
      <c r="G234"/>
    </row>
    <row r="235" spans="1:7">
      <c r="A235" s="14" t="s">
        <v>33</v>
      </c>
      <c r="D235" s="3" t="e">
        <f>LOG(D212/D215)</f>
        <v>#REF!</v>
      </c>
      <c r="F235"/>
      <c r="G235"/>
    </row>
    <row r="236" spans="1:7">
      <c r="A236" s="14" t="s">
        <v>34</v>
      </c>
      <c r="D236" s="25" t="e">
        <f>ROUND(5.7+5.7*D235^2+6,1)</f>
        <v>#REF!</v>
      </c>
      <c r="E236" s="21" t="s">
        <v>29</v>
      </c>
      <c r="F236"/>
      <c r="G236"/>
    </row>
    <row r="237" spans="1:7">
      <c r="A237" s="13" t="s">
        <v>35</v>
      </c>
      <c r="B237" s="13"/>
      <c r="C237" s="13"/>
      <c r="D237" s="13" t="e">
        <f>LOG(D212/AVERAGE(D215,D219))</f>
        <v>#REF!</v>
      </c>
      <c r="E237" s="3"/>
      <c r="F237"/>
      <c r="G237"/>
    </row>
    <row r="238" spans="1:7">
      <c r="A238" s="13" t="s">
        <v>36</v>
      </c>
      <c r="B238" s="13"/>
      <c r="C238" s="13"/>
      <c r="D238" s="28" t="e">
        <f>ROUND(5.7+14.1*D237+5.7*D237^2+12,1)</f>
        <v>#REF!</v>
      </c>
      <c r="E238" s="27" t="s">
        <v>30</v>
      </c>
      <c r="F238"/>
      <c r="G238"/>
    </row>
    <row r="239" spans="1:7">
      <c r="A239" s="14" t="s">
        <v>37</v>
      </c>
      <c r="D239" s="3" t="e">
        <f>LOG(D212/D220)</f>
        <v>#REF!</v>
      </c>
      <c r="E239" s="3"/>
      <c r="F239"/>
      <c r="G239"/>
    </row>
    <row r="240" spans="1:7">
      <c r="A240" s="14" t="s">
        <v>38</v>
      </c>
      <c r="D240" s="25" t="e">
        <f>ROUND(5.7+5.7*D239^2+6,1)</f>
        <v>#REF!</v>
      </c>
      <c r="E240" s="21" t="s">
        <v>29</v>
      </c>
      <c r="F240"/>
      <c r="G240"/>
    </row>
    <row r="241" spans="1:7">
      <c r="A241" s="13" t="s">
        <v>39</v>
      </c>
      <c r="B241" s="13"/>
      <c r="C241" s="13"/>
      <c r="D241" s="13" t="e">
        <f>LOG(D212/D216)</f>
        <v>#REF!</v>
      </c>
      <c r="F241"/>
      <c r="G241"/>
    </row>
    <row r="242" spans="1:7">
      <c r="A242" s="13" t="s">
        <v>40</v>
      </c>
      <c r="B242" s="13"/>
      <c r="C242" s="13"/>
      <c r="D242" s="20" t="e">
        <f>ROUND(5.7+5.7*D241^2+6,1)</f>
        <v>#REF!</v>
      </c>
      <c r="E242" s="21" t="s">
        <v>29</v>
      </c>
      <c r="F242"/>
      <c r="G242"/>
    </row>
    <row r="243" spans="1:7">
      <c r="A243" s="14" t="s">
        <v>41</v>
      </c>
      <c r="D243" s="3" t="e">
        <f>LOG(D212/AVERAGE(D216,D220))</f>
        <v>#REF!</v>
      </c>
      <c r="E243" s="3"/>
      <c r="F243"/>
      <c r="G243"/>
    </row>
    <row r="244" spans="1:7">
      <c r="A244" s="14" t="s">
        <v>42</v>
      </c>
      <c r="D244" s="29" t="e">
        <f>ROUND(5.7+14.1*D243+5.7*D243^2+12,1)</f>
        <v>#REF!</v>
      </c>
      <c r="E244" s="27" t="s">
        <v>30</v>
      </c>
      <c r="F244"/>
      <c r="G244"/>
    </row>
    <row r="247" spans="1:7">
      <c r="A247" s="12" t="s">
        <v>64</v>
      </c>
      <c r="B247" s="12"/>
      <c r="C247" s="12"/>
      <c r="D247" s="3"/>
      <c r="E247" s="3"/>
      <c r="F247"/>
      <c r="G247"/>
    </row>
    <row r="248" spans="1:7">
      <c r="A248" s="17" t="s">
        <v>10</v>
      </c>
      <c r="B248" s="17"/>
      <c r="C248" s="17"/>
      <c r="D248" s="17">
        <v>7</v>
      </c>
      <c r="E248" s="3"/>
      <c r="F248"/>
      <c r="G248"/>
    </row>
    <row r="249" spans="1:7">
      <c r="A249" s="18" t="s">
        <v>52</v>
      </c>
      <c r="B249" s="18"/>
      <c r="C249" s="18"/>
      <c r="D249" s="18">
        <f t="shared" ref="D249:D257" si="5">D212</f>
        <v>484</v>
      </c>
      <c r="E249" s="3"/>
      <c r="F249"/>
      <c r="G249"/>
    </row>
    <row r="250" spans="1:7">
      <c r="A250" s="19" t="s">
        <v>54</v>
      </c>
      <c r="B250" s="19"/>
      <c r="C250" s="19"/>
      <c r="D250" s="19">
        <f t="shared" si="5"/>
        <v>360</v>
      </c>
      <c r="E250" s="3"/>
      <c r="F250"/>
      <c r="G250"/>
    </row>
    <row r="251" spans="1:7">
      <c r="A251" s="19" t="s">
        <v>55</v>
      </c>
      <c r="B251" s="19"/>
      <c r="C251" s="19"/>
      <c r="D251" s="19" t="e">
        <f t="shared" si="5"/>
        <v>#REF!</v>
      </c>
      <c r="E251" s="3"/>
      <c r="F251"/>
      <c r="G251"/>
    </row>
    <row r="252" spans="1:7">
      <c r="A252" s="19" t="s">
        <v>56</v>
      </c>
      <c r="B252" s="19"/>
      <c r="C252" s="19"/>
      <c r="D252" s="19" t="e">
        <f t="shared" si="5"/>
        <v>#REF!</v>
      </c>
      <c r="E252" s="3"/>
      <c r="F252"/>
      <c r="G252"/>
    </row>
    <row r="253" spans="1:7">
      <c r="A253" s="19" t="s">
        <v>57</v>
      </c>
      <c r="B253" s="19"/>
      <c r="C253" s="19"/>
      <c r="D253" s="19" t="e">
        <f t="shared" si="5"/>
        <v>#REF!</v>
      </c>
      <c r="E253" s="3"/>
      <c r="F253"/>
      <c r="G253"/>
    </row>
    <row r="254" spans="1:7">
      <c r="A254" s="18" t="s">
        <v>58</v>
      </c>
      <c r="B254" s="18"/>
      <c r="C254" s="18"/>
      <c r="D254" s="18">
        <f t="shared" si="5"/>
        <v>360</v>
      </c>
      <c r="E254" s="3"/>
      <c r="F254"/>
      <c r="G254"/>
    </row>
    <row r="255" spans="1:7">
      <c r="A255" s="18" t="s">
        <v>59</v>
      </c>
      <c r="B255" s="18"/>
      <c r="C255" s="18"/>
      <c r="D255" s="18" t="e">
        <f t="shared" si="5"/>
        <v>#REF!</v>
      </c>
      <c r="E255" s="3"/>
      <c r="F255"/>
      <c r="G255"/>
    </row>
    <row r="256" spans="1:7">
      <c r="A256" s="18" t="s">
        <v>60</v>
      </c>
      <c r="B256" s="18"/>
      <c r="C256" s="18"/>
      <c r="D256" s="18" t="e">
        <f t="shared" si="5"/>
        <v>#REF!</v>
      </c>
      <c r="E256" s="3"/>
      <c r="F256"/>
      <c r="G256"/>
    </row>
    <row r="257" spans="1:7">
      <c r="A257" s="18" t="s">
        <v>61</v>
      </c>
      <c r="B257" s="18"/>
      <c r="C257" s="18"/>
      <c r="D257" s="18" t="e">
        <f t="shared" si="5"/>
        <v>#REF!</v>
      </c>
      <c r="E257" s="3"/>
      <c r="F257"/>
      <c r="G257"/>
    </row>
    <row r="258" spans="1:7">
      <c r="A258" s="13" t="s">
        <v>8</v>
      </c>
      <c r="B258" s="13"/>
      <c r="C258" s="13"/>
      <c r="D258" s="13">
        <f>LOG(D249/D254)</f>
        <v>0.12854286087712524</v>
      </c>
      <c r="E258" s="3"/>
      <c r="F258"/>
      <c r="G258"/>
    </row>
    <row r="259" spans="1:7">
      <c r="A259" s="13" t="s">
        <v>9</v>
      </c>
      <c r="B259" s="13"/>
      <c r="C259" s="13"/>
      <c r="D259" s="20">
        <f>ROUND(5.7+5.7*D258^2+6,1)</f>
        <v>11.8</v>
      </c>
      <c r="E259" s="21" t="s">
        <v>29</v>
      </c>
      <c r="F259"/>
      <c r="G259"/>
    </row>
    <row r="260" spans="1:7">
      <c r="A260" s="3" t="s">
        <v>11</v>
      </c>
      <c r="B260" s="3"/>
      <c r="C260" s="3"/>
      <c r="D260" s="3">
        <f>LOG(D254/AVERAGE(D249,D250))</f>
        <v>-6.9009950194386577E-2</v>
      </c>
      <c r="E260" s="3"/>
      <c r="F260"/>
      <c r="G260"/>
    </row>
    <row r="261" spans="1:7">
      <c r="A261" s="3" t="s">
        <v>3</v>
      </c>
      <c r="B261" s="3"/>
      <c r="C261" s="3"/>
      <c r="D261" s="29">
        <f>ROUND(5.7+14.1*D260+5.7*D260^2+12,1)</f>
        <v>16.8</v>
      </c>
      <c r="E261" s="27" t="s">
        <v>30</v>
      </c>
      <c r="F261"/>
      <c r="G261"/>
    </row>
    <row r="262" spans="1:7">
      <c r="A262" s="13" t="s">
        <v>20</v>
      </c>
      <c r="B262" s="13"/>
      <c r="C262" s="13"/>
      <c r="D262" s="13">
        <f>LOG(D250/D254)</f>
        <v>0</v>
      </c>
      <c r="E262" s="3"/>
      <c r="F262"/>
      <c r="G262"/>
    </row>
    <row r="263" spans="1:7">
      <c r="A263" s="13" t="s">
        <v>4</v>
      </c>
      <c r="B263" s="13"/>
      <c r="C263" s="13"/>
      <c r="D263" s="20">
        <f>ROUND(5.7+5.7*D262^2+6,1)</f>
        <v>11.7</v>
      </c>
      <c r="E263" s="21" t="s">
        <v>29</v>
      </c>
      <c r="F263"/>
      <c r="G263"/>
    </row>
    <row r="264" spans="1:7">
      <c r="A264" s="3" t="s">
        <v>25</v>
      </c>
      <c r="B264" s="3"/>
      <c r="C264" s="3"/>
      <c r="D264" s="3" t="e">
        <f>LOG(D249/D255)</f>
        <v>#REF!</v>
      </c>
      <c r="E264" s="3"/>
      <c r="F264"/>
      <c r="G264"/>
    </row>
    <row r="265" spans="1:7">
      <c r="A265" s="3" t="s">
        <v>22</v>
      </c>
      <c r="B265" s="3"/>
      <c r="C265" s="3"/>
      <c r="D265" s="25" t="e">
        <f>ROUND(5.7+5.7*D264^2+6,1)</f>
        <v>#REF!</v>
      </c>
      <c r="E265" s="21" t="s">
        <v>29</v>
      </c>
      <c r="F265"/>
      <c r="G265"/>
    </row>
    <row r="266" spans="1:7">
      <c r="A266" s="13" t="s">
        <v>21</v>
      </c>
      <c r="B266" s="13"/>
      <c r="C266" s="13"/>
      <c r="D266" s="13" t="e">
        <f>LOG(D255/AVERAGE(D249,D251))</f>
        <v>#REF!</v>
      </c>
      <c r="E266" s="3"/>
      <c r="F266"/>
      <c r="G266"/>
    </row>
    <row r="267" spans="1:7">
      <c r="A267" s="13" t="s">
        <v>26</v>
      </c>
      <c r="B267" s="13"/>
      <c r="C267" s="13"/>
      <c r="D267" s="28" t="e">
        <f>ROUND(5.7+14.1*D266+5.7*D266^2+12,1)</f>
        <v>#REF!</v>
      </c>
      <c r="E267" s="27" t="s">
        <v>30</v>
      </c>
      <c r="F267"/>
      <c r="G267"/>
    </row>
    <row r="268" spans="1:7">
      <c r="A268" s="14" t="s">
        <v>27</v>
      </c>
      <c r="D268" s="3" t="e">
        <f>LOG(D251/D255)</f>
        <v>#REF!</v>
      </c>
      <c r="E268" s="3"/>
      <c r="F268"/>
      <c r="G268"/>
    </row>
    <row r="269" spans="1:7">
      <c r="A269" s="14" t="s">
        <v>28</v>
      </c>
      <c r="D269" s="25" t="e">
        <f>ROUND(5.7+5.7*D268^2+6,1)</f>
        <v>#REF!</v>
      </c>
      <c r="E269" s="21" t="s">
        <v>29</v>
      </c>
      <c r="F269"/>
      <c r="G269"/>
    </row>
    <row r="270" spans="1:7">
      <c r="A270" s="13" t="s">
        <v>31</v>
      </c>
      <c r="B270" s="13"/>
      <c r="C270" s="13"/>
      <c r="D270" s="13" t="e">
        <f>LOG(D249/D256)</f>
        <v>#REF!</v>
      </c>
      <c r="E270" s="3"/>
      <c r="F270"/>
      <c r="G270"/>
    </row>
    <row r="271" spans="1:7">
      <c r="A271" s="13" t="s">
        <v>32</v>
      </c>
      <c r="B271" s="13"/>
      <c r="C271" s="13"/>
      <c r="D271" s="20" t="e">
        <f>ROUND(5.7+5.7*D270^2+6,1)</f>
        <v>#REF!</v>
      </c>
      <c r="E271" s="21" t="s">
        <v>29</v>
      </c>
      <c r="F271"/>
      <c r="G271"/>
    </row>
    <row r="272" spans="1:7">
      <c r="A272" s="14" t="s">
        <v>33</v>
      </c>
      <c r="D272" s="3" t="e">
        <f>LOG(D256/AVERAGE(D249,D252))</f>
        <v>#REF!</v>
      </c>
      <c r="F272"/>
      <c r="G272"/>
    </row>
    <row r="273" spans="1:7">
      <c r="A273" s="14" t="s">
        <v>34</v>
      </c>
      <c r="D273" s="29" t="e">
        <f>ROUND(5.7+14.1*D272+5.7*D272^2+12,1)</f>
        <v>#REF!</v>
      </c>
      <c r="E273" s="27" t="s">
        <v>30</v>
      </c>
      <c r="F273"/>
      <c r="G273"/>
    </row>
    <row r="274" spans="1:7">
      <c r="A274" s="13" t="s">
        <v>35</v>
      </c>
      <c r="B274" s="13"/>
      <c r="C274" s="13"/>
      <c r="D274" s="13" t="e">
        <f>LOG(D252/D256)</f>
        <v>#REF!</v>
      </c>
      <c r="E274" s="3"/>
      <c r="F274"/>
      <c r="G274"/>
    </row>
    <row r="275" spans="1:7">
      <c r="A275" s="13" t="s">
        <v>36</v>
      </c>
      <c r="B275" s="13"/>
      <c r="C275" s="13"/>
      <c r="D275" s="20" t="e">
        <f>ROUND(5.7+5.7*D274^2+6,1)</f>
        <v>#REF!</v>
      </c>
      <c r="E275" s="21" t="s">
        <v>29</v>
      </c>
      <c r="F275"/>
      <c r="G275"/>
    </row>
    <row r="276" spans="1:7">
      <c r="A276" s="14" t="s">
        <v>37</v>
      </c>
      <c r="D276" s="3" t="e">
        <f>LOG(D249/D257)</f>
        <v>#REF!</v>
      </c>
      <c r="E276" s="3"/>
      <c r="F276"/>
      <c r="G276"/>
    </row>
    <row r="277" spans="1:7">
      <c r="A277" s="14" t="s">
        <v>38</v>
      </c>
      <c r="D277" s="25" t="e">
        <f>ROUND(5.7+5.7*D276^2+6,1)</f>
        <v>#REF!</v>
      </c>
      <c r="E277" s="21" t="s">
        <v>29</v>
      </c>
      <c r="F277"/>
      <c r="G277"/>
    </row>
    <row r="278" spans="1:7">
      <c r="A278" s="13" t="s">
        <v>39</v>
      </c>
      <c r="B278" s="13"/>
      <c r="C278" s="13"/>
      <c r="D278" s="13" t="e">
        <f>LOG(D257/AVERAGE(D249,D253))</f>
        <v>#REF!</v>
      </c>
      <c r="F278"/>
      <c r="G278"/>
    </row>
    <row r="279" spans="1:7">
      <c r="A279" s="13" t="s">
        <v>40</v>
      </c>
      <c r="B279" s="13"/>
      <c r="C279" s="13"/>
      <c r="D279" s="28" t="e">
        <f>ROUND(5.7+14.1*D278+5.7*D278^2+12,1)</f>
        <v>#REF!</v>
      </c>
      <c r="E279" s="27" t="s">
        <v>30</v>
      </c>
      <c r="F279"/>
      <c r="G279"/>
    </row>
    <row r="280" spans="1:7">
      <c r="A280" s="14" t="s">
        <v>41</v>
      </c>
      <c r="D280" s="3" t="e">
        <f>LOG(D253/D257)</f>
        <v>#REF!</v>
      </c>
      <c r="E280" s="3"/>
      <c r="F280"/>
      <c r="G280"/>
    </row>
    <row r="281" spans="1:7">
      <c r="A281" s="14" t="s">
        <v>42</v>
      </c>
      <c r="D281" s="25" t="e">
        <f>ROUND(5.7+5.7*D280^2+6,1)</f>
        <v>#REF!</v>
      </c>
      <c r="E281" s="21" t="s">
        <v>29</v>
      </c>
      <c r="F281"/>
      <c r="G281"/>
    </row>
    <row r="284" spans="1:7">
      <c r="A284" s="12" t="s">
        <v>64</v>
      </c>
      <c r="B284" s="12"/>
      <c r="C284" s="12"/>
      <c r="D284" s="3"/>
      <c r="E284" s="3"/>
      <c r="F284"/>
      <c r="G284"/>
    </row>
    <row r="285" spans="1:7">
      <c r="A285" s="17" t="s">
        <v>10</v>
      </c>
      <c r="B285" s="17"/>
      <c r="C285" s="17"/>
      <c r="D285" s="17">
        <v>8</v>
      </c>
      <c r="E285" s="3"/>
      <c r="F285"/>
      <c r="G285"/>
    </row>
    <row r="286" spans="1:7">
      <c r="A286" s="18" t="s">
        <v>52</v>
      </c>
      <c r="B286" s="18"/>
      <c r="C286" s="18"/>
      <c r="D286" s="18">
        <f t="shared" ref="D286:D294" si="6">D249</f>
        <v>484</v>
      </c>
      <c r="E286" s="3"/>
      <c r="F286"/>
      <c r="G286"/>
    </row>
    <row r="287" spans="1:7">
      <c r="A287" s="19" t="s">
        <v>54</v>
      </c>
      <c r="B287" s="19"/>
      <c r="C287" s="19"/>
      <c r="D287" s="19">
        <f t="shared" si="6"/>
        <v>360</v>
      </c>
      <c r="E287" s="3"/>
      <c r="F287"/>
      <c r="G287"/>
    </row>
    <row r="288" spans="1:7">
      <c r="A288" s="19" t="s">
        <v>55</v>
      </c>
      <c r="B288" s="19"/>
      <c r="C288" s="19"/>
      <c r="D288" s="19" t="e">
        <f t="shared" si="6"/>
        <v>#REF!</v>
      </c>
      <c r="E288" s="3"/>
      <c r="F288"/>
      <c r="G288"/>
    </row>
    <row r="289" spans="1:7">
      <c r="A289" s="19" t="s">
        <v>56</v>
      </c>
      <c r="B289" s="19"/>
      <c r="C289" s="19"/>
      <c r="D289" s="19" t="e">
        <f t="shared" si="6"/>
        <v>#REF!</v>
      </c>
      <c r="E289" s="3"/>
      <c r="F289"/>
      <c r="G289"/>
    </row>
    <row r="290" spans="1:7">
      <c r="A290" s="19" t="s">
        <v>57</v>
      </c>
      <c r="B290" s="19"/>
      <c r="C290" s="19"/>
      <c r="D290" s="19" t="e">
        <f t="shared" si="6"/>
        <v>#REF!</v>
      </c>
      <c r="E290" s="3"/>
      <c r="F290"/>
      <c r="G290"/>
    </row>
    <row r="291" spans="1:7">
      <c r="A291" s="18" t="s">
        <v>58</v>
      </c>
      <c r="B291" s="18"/>
      <c r="C291" s="18"/>
      <c r="D291" s="18">
        <f t="shared" si="6"/>
        <v>360</v>
      </c>
      <c r="E291" s="3"/>
      <c r="F291"/>
      <c r="G291"/>
    </row>
    <row r="292" spans="1:7">
      <c r="A292" s="18" t="s">
        <v>59</v>
      </c>
      <c r="B292" s="18"/>
      <c r="C292" s="18"/>
      <c r="D292" s="18" t="e">
        <f t="shared" si="6"/>
        <v>#REF!</v>
      </c>
      <c r="E292" s="3"/>
      <c r="F292"/>
      <c r="G292"/>
    </row>
    <row r="293" spans="1:7">
      <c r="A293" s="18" t="s">
        <v>60</v>
      </c>
      <c r="B293" s="18"/>
      <c r="C293" s="18"/>
      <c r="D293" s="18" t="e">
        <f t="shared" si="6"/>
        <v>#REF!</v>
      </c>
      <c r="E293" s="3"/>
      <c r="F293"/>
      <c r="G293"/>
    </row>
    <row r="294" spans="1:7">
      <c r="A294" s="18" t="s">
        <v>61</v>
      </c>
      <c r="B294" s="18"/>
      <c r="C294" s="18"/>
      <c r="D294" s="18" t="e">
        <f t="shared" si="6"/>
        <v>#REF!</v>
      </c>
      <c r="E294" s="3"/>
      <c r="F294"/>
      <c r="G294"/>
    </row>
    <row r="295" spans="1:7">
      <c r="A295" s="13" t="s">
        <v>8</v>
      </c>
      <c r="B295" s="13"/>
      <c r="C295" s="13"/>
      <c r="D295" s="13">
        <f>LOG(D286/D291)</f>
        <v>0.12854286087712524</v>
      </c>
      <c r="E295" s="3"/>
      <c r="F295"/>
      <c r="G295"/>
    </row>
    <row r="296" spans="1:7">
      <c r="A296" s="13" t="s">
        <v>9</v>
      </c>
      <c r="B296" s="13"/>
      <c r="C296" s="13"/>
      <c r="D296" s="20">
        <f>ROUND(5.7+5.7*D295^2+6,1)</f>
        <v>11.8</v>
      </c>
      <c r="E296" s="21" t="s">
        <v>29</v>
      </c>
      <c r="F296"/>
      <c r="G296"/>
    </row>
    <row r="297" spans="1:7">
      <c r="A297" s="3" t="s">
        <v>11</v>
      </c>
      <c r="B297" s="3"/>
      <c r="C297" s="3"/>
      <c r="D297" s="3">
        <f>LOG(D291/AVERAGE(D286,D287))</f>
        <v>-6.9009950194386577E-2</v>
      </c>
      <c r="E297" s="3"/>
      <c r="F297"/>
      <c r="G297"/>
    </row>
    <row r="298" spans="1:7">
      <c r="A298" s="3" t="s">
        <v>3</v>
      </c>
      <c r="B298" s="3"/>
      <c r="C298" s="3"/>
      <c r="D298" s="24">
        <f>ROUND(IF(3.7+14.1*D297+5.7*D297^2&lt;-4,-4,IF(3.7+14.1*D297+5.7*D297^2&gt;0,0,3.7+14.1*D297+5.7*D297^2)),1)</f>
        <v>0</v>
      </c>
      <c r="E298" s="23" t="s">
        <v>62</v>
      </c>
      <c r="F298"/>
      <c r="G298"/>
    </row>
    <row r="299" spans="1:7">
      <c r="A299" s="13" t="s">
        <v>20</v>
      </c>
      <c r="B299" s="13"/>
      <c r="C299" s="13"/>
      <c r="D299" s="13">
        <f>LOG(D287/D291)</f>
        <v>0</v>
      </c>
      <c r="E299" s="3"/>
      <c r="F299"/>
      <c r="G299"/>
    </row>
    <row r="300" spans="1:7">
      <c r="A300" s="13" t="s">
        <v>4</v>
      </c>
      <c r="B300" s="13"/>
      <c r="C300" s="13"/>
      <c r="D300" s="20">
        <f>ROUND(5.7+5.7*D299^2+6,1)</f>
        <v>11.7</v>
      </c>
      <c r="E300" s="21" t="s">
        <v>29</v>
      </c>
      <c r="F300"/>
      <c r="G300"/>
    </row>
    <row r="301" spans="1:7">
      <c r="A301" s="3" t="s">
        <v>25</v>
      </c>
      <c r="B301" s="3"/>
      <c r="C301" s="3"/>
      <c r="D301" s="3" t="e">
        <f>LOG(D286/D292)</f>
        <v>#REF!</v>
      </c>
      <c r="E301" s="3"/>
      <c r="F301"/>
      <c r="G301"/>
    </row>
    <row r="302" spans="1:7">
      <c r="A302" s="3" t="s">
        <v>22</v>
      </c>
      <c r="B302" s="3"/>
      <c r="C302" s="3"/>
      <c r="D302" s="25" t="e">
        <f>ROUND(5.7+5.7*D301^2+6,1)</f>
        <v>#REF!</v>
      </c>
      <c r="E302" s="21" t="s">
        <v>29</v>
      </c>
      <c r="F302"/>
      <c r="G302"/>
    </row>
    <row r="303" spans="1:7">
      <c r="A303" s="13" t="s">
        <v>21</v>
      </c>
      <c r="B303" s="13"/>
      <c r="C303" s="13"/>
      <c r="D303" s="13" t="e">
        <f>LOG(D292/AVERAGE(D286,D288))</f>
        <v>#REF!</v>
      </c>
      <c r="E303" s="3"/>
      <c r="F303"/>
      <c r="G303"/>
    </row>
    <row r="304" spans="1:7">
      <c r="A304" s="13" t="s">
        <v>26</v>
      </c>
      <c r="B304" s="13"/>
      <c r="C304" s="13"/>
      <c r="D304" s="22" t="e">
        <f>ROUND(IF(3.7+14.1*D303+5.7*D303^2&lt;-4,-4,IF(3.7+14.1*D303+5.7*D303^2&gt;0,0,3.7+14.1*D303+5.7*D303^2)),1)</f>
        <v>#REF!</v>
      </c>
      <c r="E304" s="23" t="s">
        <v>62</v>
      </c>
      <c r="F304"/>
      <c r="G304"/>
    </row>
    <row r="305" spans="1:7">
      <c r="A305" s="14" t="s">
        <v>27</v>
      </c>
      <c r="D305" s="3" t="e">
        <f>LOG(D288/D292)</f>
        <v>#REF!</v>
      </c>
      <c r="E305" s="3"/>
      <c r="F305"/>
      <c r="G305"/>
    </row>
    <row r="306" spans="1:7">
      <c r="A306" s="14" t="s">
        <v>28</v>
      </c>
      <c r="D306" s="25" t="e">
        <f>ROUND(5.7+5.7*D305^2+6,1)</f>
        <v>#REF!</v>
      </c>
      <c r="E306" s="21" t="s">
        <v>29</v>
      </c>
      <c r="F306"/>
      <c r="G306"/>
    </row>
    <row r="307" spans="1:7">
      <c r="A307" s="13" t="s">
        <v>31</v>
      </c>
      <c r="B307" s="13"/>
      <c r="C307" s="13"/>
      <c r="D307" s="13" t="e">
        <f>LOG(D286/D293)</f>
        <v>#REF!</v>
      </c>
      <c r="E307" s="3"/>
      <c r="F307"/>
      <c r="G307"/>
    </row>
    <row r="308" spans="1:7">
      <c r="A308" s="13" t="s">
        <v>32</v>
      </c>
      <c r="B308" s="13"/>
      <c r="C308" s="13"/>
      <c r="D308" s="20" t="e">
        <f>ROUND(5.7+5.7*D307^2+6,1)</f>
        <v>#REF!</v>
      </c>
      <c r="E308" s="21" t="s">
        <v>29</v>
      </c>
      <c r="F308"/>
      <c r="G308"/>
    </row>
    <row r="309" spans="1:7">
      <c r="A309" s="14" t="s">
        <v>33</v>
      </c>
      <c r="D309" s="3" t="e">
        <f>LOG(D293/AVERAGE(D286,D289))</f>
        <v>#REF!</v>
      </c>
      <c r="F309"/>
      <c r="G309"/>
    </row>
    <row r="310" spans="1:7">
      <c r="A310" s="14" t="s">
        <v>34</v>
      </c>
      <c r="D310" s="24" t="e">
        <f>ROUND(IF(3.7+14.1*D309+5.7*D309^2&lt;-4,-4,IF(3.7+14.1*D309+5.7*D309^2&gt;0,0,3.7+14.1*D309+5.7*D309^2)),1)</f>
        <v>#REF!</v>
      </c>
      <c r="E310" s="23" t="s">
        <v>62</v>
      </c>
      <c r="F310"/>
      <c r="G310"/>
    </row>
    <row r="311" spans="1:7">
      <c r="A311" s="13" t="s">
        <v>35</v>
      </c>
      <c r="B311" s="13"/>
      <c r="C311" s="13"/>
      <c r="D311" s="13" t="e">
        <f>LOG(D289/D293)</f>
        <v>#REF!</v>
      </c>
      <c r="E311" s="3"/>
      <c r="F311"/>
      <c r="G311"/>
    </row>
    <row r="312" spans="1:7">
      <c r="A312" s="13" t="s">
        <v>36</v>
      </c>
      <c r="B312" s="13"/>
      <c r="C312" s="13"/>
      <c r="D312" s="20" t="e">
        <f>ROUND(5.7+5.7*D311^2+6,1)</f>
        <v>#REF!</v>
      </c>
      <c r="E312" s="21" t="s">
        <v>29</v>
      </c>
      <c r="F312"/>
      <c r="G312"/>
    </row>
    <row r="313" spans="1:7">
      <c r="A313" s="14" t="s">
        <v>37</v>
      </c>
      <c r="D313" s="3" t="e">
        <f>LOG(D286/D294)</f>
        <v>#REF!</v>
      </c>
      <c r="E313" s="3"/>
      <c r="F313"/>
      <c r="G313"/>
    </row>
    <row r="314" spans="1:7">
      <c r="A314" s="14" t="s">
        <v>38</v>
      </c>
      <c r="D314" s="25" t="e">
        <f>ROUND(5.7+5.7*D313^2+6,1)</f>
        <v>#REF!</v>
      </c>
      <c r="E314" s="21" t="s">
        <v>29</v>
      </c>
      <c r="F314"/>
      <c r="G314"/>
    </row>
    <row r="315" spans="1:7">
      <c r="A315" s="13" t="s">
        <v>39</v>
      </c>
      <c r="B315" s="13"/>
      <c r="C315" s="13"/>
      <c r="D315" s="13" t="e">
        <f>LOG(D294/AVERAGE(D286,D290))</f>
        <v>#REF!</v>
      </c>
      <c r="F315"/>
      <c r="G315"/>
    </row>
    <row r="316" spans="1:7">
      <c r="A316" s="13" t="s">
        <v>40</v>
      </c>
      <c r="B316" s="13"/>
      <c r="C316" s="13"/>
      <c r="D316" s="22" t="e">
        <f>ROUND(IF(3.7+14.1*D315+5.7*D315^2&lt;-4,-4,IF(3.7+14.1*D315+5.7*D315^2&gt;0,0,3.7+14.1*D315+5.7*D315^2)),1)</f>
        <v>#REF!</v>
      </c>
      <c r="E316" s="23" t="s">
        <v>62</v>
      </c>
      <c r="F316"/>
      <c r="G316"/>
    </row>
    <row r="317" spans="1:7">
      <c r="A317" s="14" t="s">
        <v>41</v>
      </c>
      <c r="D317" s="3" t="e">
        <f>LOG(D290/D294)</f>
        <v>#REF!</v>
      </c>
      <c r="E317" s="3"/>
      <c r="F317"/>
      <c r="G317"/>
    </row>
    <row r="318" spans="1:7">
      <c r="A318" s="14" t="s">
        <v>42</v>
      </c>
      <c r="D318" s="25" t="e">
        <f>ROUND(5.7+5.7*D317^2+6,1)</f>
        <v>#REF!</v>
      </c>
      <c r="E318" s="21" t="s">
        <v>29</v>
      </c>
      <c r="F318"/>
      <c r="G318"/>
    </row>
    <row r="321" spans="1:7">
      <c r="A321" s="12" t="s">
        <v>64</v>
      </c>
      <c r="B321" s="12"/>
      <c r="C321" s="12"/>
      <c r="D321" s="3"/>
      <c r="E321" s="3"/>
      <c r="F321"/>
      <c r="G321"/>
    </row>
    <row r="322" spans="1:7">
      <c r="A322" s="17" t="s">
        <v>10</v>
      </c>
      <c r="B322" s="17"/>
      <c r="C322" s="17"/>
      <c r="D322" s="17">
        <v>9</v>
      </c>
      <c r="E322" s="3"/>
      <c r="F322"/>
      <c r="G322"/>
    </row>
    <row r="323" spans="1:7">
      <c r="A323" s="18" t="s">
        <v>52</v>
      </c>
      <c r="B323" s="18"/>
      <c r="C323" s="18"/>
      <c r="D323" s="18">
        <f t="shared" ref="D323:D331" si="7">D286</f>
        <v>484</v>
      </c>
      <c r="E323" s="3"/>
      <c r="F323"/>
      <c r="G323"/>
    </row>
    <row r="324" spans="1:7">
      <c r="A324" s="19" t="s">
        <v>54</v>
      </c>
      <c r="B324" s="19"/>
      <c r="C324" s="19"/>
      <c r="D324" s="19">
        <f t="shared" si="7"/>
        <v>360</v>
      </c>
      <c r="E324" s="3"/>
      <c r="F324"/>
      <c r="G324"/>
    </row>
    <row r="325" spans="1:7">
      <c r="A325" s="19" t="s">
        <v>55</v>
      </c>
      <c r="B325" s="19"/>
      <c r="C325" s="19"/>
      <c r="D325" s="19" t="e">
        <f t="shared" si="7"/>
        <v>#REF!</v>
      </c>
      <c r="E325" s="3"/>
      <c r="F325"/>
      <c r="G325"/>
    </row>
    <row r="326" spans="1:7">
      <c r="A326" s="19" t="s">
        <v>56</v>
      </c>
      <c r="B326" s="19"/>
      <c r="C326" s="19"/>
      <c r="D326" s="19" t="e">
        <f t="shared" si="7"/>
        <v>#REF!</v>
      </c>
      <c r="E326" s="3"/>
      <c r="F326"/>
      <c r="G326"/>
    </row>
    <row r="327" spans="1:7">
      <c r="A327" s="19" t="s">
        <v>57</v>
      </c>
      <c r="B327" s="19"/>
      <c r="C327" s="19"/>
      <c r="D327" s="19" t="e">
        <f t="shared" si="7"/>
        <v>#REF!</v>
      </c>
      <c r="E327" s="3"/>
      <c r="F327"/>
      <c r="G327"/>
    </row>
    <row r="328" spans="1:7">
      <c r="A328" s="18" t="s">
        <v>58</v>
      </c>
      <c r="B328" s="18"/>
      <c r="C328" s="18"/>
      <c r="D328" s="18">
        <f t="shared" si="7"/>
        <v>360</v>
      </c>
      <c r="E328" s="3"/>
      <c r="F328"/>
      <c r="G328"/>
    </row>
    <row r="329" spans="1:7">
      <c r="A329" s="18" t="s">
        <v>59</v>
      </c>
      <c r="B329" s="18"/>
      <c r="C329" s="18"/>
      <c r="D329" s="18" t="e">
        <f t="shared" si="7"/>
        <v>#REF!</v>
      </c>
      <c r="E329" s="3"/>
      <c r="F329"/>
      <c r="G329"/>
    </row>
    <row r="330" spans="1:7">
      <c r="A330" s="18" t="s">
        <v>60</v>
      </c>
      <c r="B330" s="18"/>
      <c r="C330" s="18"/>
      <c r="D330" s="18" t="e">
        <f t="shared" si="7"/>
        <v>#REF!</v>
      </c>
      <c r="E330" s="3"/>
      <c r="F330"/>
      <c r="G330"/>
    </row>
    <row r="331" spans="1:7">
      <c r="A331" s="18" t="s">
        <v>61</v>
      </c>
      <c r="B331" s="18"/>
      <c r="C331" s="18"/>
      <c r="D331" s="18" t="e">
        <f t="shared" si="7"/>
        <v>#REF!</v>
      </c>
      <c r="E331" s="3"/>
      <c r="F331"/>
      <c r="G331"/>
    </row>
    <row r="332" spans="1:7">
      <c r="A332" s="13" t="s">
        <v>8</v>
      </c>
      <c r="B332" s="13"/>
      <c r="C332" s="13"/>
      <c r="D332" s="13">
        <f>LOG(D324/AVERAGE(D323,D328))</f>
        <v>-6.9009950194386577E-2</v>
      </c>
      <c r="E332" s="3"/>
      <c r="F332"/>
      <c r="G332"/>
    </row>
    <row r="333" spans="1:7">
      <c r="A333" s="13" t="s">
        <v>9</v>
      </c>
      <c r="B333" s="13"/>
      <c r="C333" s="13"/>
      <c r="D333" s="28">
        <f>ROUND(5.7+14.1*D332+5.7*D332^2+12,1)</f>
        <v>16.8</v>
      </c>
      <c r="E333" s="27" t="s">
        <v>30</v>
      </c>
      <c r="F333"/>
      <c r="G333"/>
    </row>
    <row r="334" spans="1:7">
      <c r="A334" s="3" t="s">
        <v>11</v>
      </c>
      <c r="B334" s="3"/>
      <c r="C334" s="3"/>
      <c r="D334" s="3">
        <f>LOG(D323/D324)</f>
        <v>0.12854286087712524</v>
      </c>
      <c r="E334" s="3"/>
      <c r="F334"/>
      <c r="G334"/>
    </row>
    <row r="335" spans="1:7">
      <c r="A335" s="3" t="s">
        <v>3</v>
      </c>
      <c r="B335" s="3"/>
      <c r="C335" s="3"/>
      <c r="D335" s="25">
        <f>ROUND(5.7+5.7*D334^2+6,1)</f>
        <v>11.8</v>
      </c>
      <c r="E335" s="21" t="s">
        <v>29</v>
      </c>
      <c r="F335"/>
      <c r="G335"/>
    </row>
    <row r="336" spans="1:7">
      <c r="A336" s="13" t="s">
        <v>20</v>
      </c>
      <c r="B336" s="13"/>
      <c r="C336" s="13"/>
      <c r="D336" s="13">
        <f>LOG(D324/D328)</f>
        <v>0</v>
      </c>
      <c r="E336" s="3"/>
      <c r="F336"/>
      <c r="G336"/>
    </row>
    <row r="337" spans="1:7">
      <c r="A337" s="13" t="s">
        <v>4</v>
      </c>
      <c r="B337" s="13"/>
      <c r="C337" s="13"/>
      <c r="D337" s="20">
        <f>ROUND(5.7+5.7*D336^2+6,1)</f>
        <v>11.7</v>
      </c>
      <c r="E337" s="21" t="s">
        <v>29</v>
      </c>
      <c r="F337"/>
      <c r="G337"/>
    </row>
    <row r="338" spans="1:7">
      <c r="A338" s="3" t="s">
        <v>25</v>
      </c>
      <c r="B338" s="3"/>
      <c r="C338" s="3"/>
      <c r="D338" s="3" t="e">
        <f>LOG(D325/AVERAGE(D323,D329))</f>
        <v>#REF!</v>
      </c>
      <c r="E338" s="3"/>
      <c r="F338"/>
      <c r="G338"/>
    </row>
    <row r="339" spans="1:7">
      <c r="A339" s="3" t="s">
        <v>22</v>
      </c>
      <c r="B339" s="3"/>
      <c r="C339" s="3"/>
      <c r="D339" s="29" t="e">
        <f>ROUND(5.7+14.1*D338+5.7*D338^2+12,1)</f>
        <v>#REF!</v>
      </c>
      <c r="E339" s="27" t="s">
        <v>30</v>
      </c>
      <c r="F339"/>
      <c r="G339"/>
    </row>
    <row r="340" spans="1:7">
      <c r="A340" s="13" t="s">
        <v>21</v>
      </c>
      <c r="B340" s="13"/>
      <c r="C340" s="13"/>
      <c r="D340" s="13" t="e">
        <f>LOG(D323/D325)</f>
        <v>#REF!</v>
      </c>
      <c r="E340" s="3"/>
      <c r="F340"/>
      <c r="G340"/>
    </row>
    <row r="341" spans="1:7">
      <c r="A341" s="13" t="s">
        <v>26</v>
      </c>
      <c r="B341" s="13"/>
      <c r="C341" s="13"/>
      <c r="D341" s="20" t="e">
        <f>ROUND(5.7+5.7*D340^2+6,1)</f>
        <v>#REF!</v>
      </c>
      <c r="E341" s="21" t="s">
        <v>29</v>
      </c>
      <c r="F341"/>
      <c r="G341"/>
    </row>
    <row r="342" spans="1:7">
      <c r="A342" s="14" t="s">
        <v>27</v>
      </c>
      <c r="D342" s="3" t="e">
        <f>LOG(D325/D329)</f>
        <v>#REF!</v>
      </c>
      <c r="E342" s="3"/>
      <c r="F342"/>
      <c r="G342"/>
    </row>
    <row r="343" spans="1:7">
      <c r="A343" s="14" t="s">
        <v>28</v>
      </c>
      <c r="D343" s="25" t="e">
        <f>ROUND(5.7+5.7*D342^2+6,1)</f>
        <v>#REF!</v>
      </c>
      <c r="E343" s="21" t="s">
        <v>29</v>
      </c>
      <c r="F343"/>
      <c r="G343"/>
    </row>
    <row r="344" spans="1:7">
      <c r="A344" s="13" t="s">
        <v>31</v>
      </c>
      <c r="B344" s="13"/>
      <c r="C344" s="13"/>
      <c r="D344" s="13" t="e">
        <f>LOG(D326/AVERAGE(D323,D330))</f>
        <v>#REF!</v>
      </c>
      <c r="E344" s="3"/>
      <c r="F344"/>
      <c r="G344"/>
    </row>
    <row r="345" spans="1:7">
      <c r="A345" s="13" t="s">
        <v>32</v>
      </c>
      <c r="B345" s="13"/>
      <c r="C345" s="13"/>
      <c r="D345" s="28" t="e">
        <f>ROUND(5.7+14.1*D344+5.7*D344^2+12,1)</f>
        <v>#REF!</v>
      </c>
      <c r="E345" s="27" t="s">
        <v>30</v>
      </c>
      <c r="F345"/>
      <c r="G345"/>
    </row>
    <row r="346" spans="1:7">
      <c r="A346" s="14" t="s">
        <v>33</v>
      </c>
      <c r="D346" s="3" t="e">
        <f>LOG(D323/D326)</f>
        <v>#REF!</v>
      </c>
      <c r="F346"/>
      <c r="G346"/>
    </row>
    <row r="347" spans="1:7">
      <c r="A347" s="14" t="s">
        <v>34</v>
      </c>
      <c r="D347" s="25" t="e">
        <f>ROUND(5.7+5.7*D346^2+6,1)</f>
        <v>#REF!</v>
      </c>
      <c r="E347" s="21" t="s">
        <v>29</v>
      </c>
      <c r="F347"/>
      <c r="G347"/>
    </row>
    <row r="348" spans="1:7">
      <c r="A348" s="13" t="s">
        <v>35</v>
      </c>
      <c r="B348" s="13"/>
      <c r="C348" s="13"/>
      <c r="D348" s="13" t="e">
        <f>LOG(D326/D330)</f>
        <v>#REF!</v>
      </c>
      <c r="E348" s="3"/>
      <c r="F348"/>
      <c r="G348"/>
    </row>
    <row r="349" spans="1:7">
      <c r="A349" s="13" t="s">
        <v>36</v>
      </c>
      <c r="B349" s="13"/>
      <c r="C349" s="13"/>
      <c r="D349" s="20" t="e">
        <f>ROUND(5.7+5.7*D348^2+6,1)</f>
        <v>#REF!</v>
      </c>
      <c r="E349" s="21" t="s">
        <v>29</v>
      </c>
      <c r="F349"/>
      <c r="G349"/>
    </row>
    <row r="350" spans="1:7">
      <c r="A350" s="14" t="s">
        <v>37</v>
      </c>
      <c r="D350" s="3" t="e">
        <f>LOG(D327/AVERAGE(D323,D331))</f>
        <v>#REF!</v>
      </c>
      <c r="E350" s="3"/>
      <c r="F350"/>
      <c r="G350"/>
    </row>
    <row r="351" spans="1:7">
      <c r="A351" s="14" t="s">
        <v>38</v>
      </c>
      <c r="D351" s="29" t="e">
        <f>ROUND(5.7+14.1*D350+5.7*D350^2+12,1)</f>
        <v>#REF!</v>
      </c>
      <c r="E351" s="27" t="s">
        <v>30</v>
      </c>
      <c r="F351"/>
      <c r="G351"/>
    </row>
    <row r="352" spans="1:7">
      <c r="A352" s="13" t="s">
        <v>39</v>
      </c>
      <c r="B352" s="13"/>
      <c r="C352" s="13"/>
      <c r="D352" s="13" t="e">
        <f>LOG(D323/D327)</f>
        <v>#REF!</v>
      </c>
      <c r="F352"/>
      <c r="G352"/>
    </row>
    <row r="353" spans="1:7">
      <c r="A353" s="13" t="s">
        <v>40</v>
      </c>
      <c r="B353" s="13"/>
      <c r="C353" s="13"/>
      <c r="D353" s="20" t="e">
        <f>ROUND(5.7+5.7*D352^2+6,1)</f>
        <v>#REF!</v>
      </c>
      <c r="E353" s="21" t="s">
        <v>29</v>
      </c>
      <c r="F353"/>
      <c r="G353"/>
    </row>
    <row r="354" spans="1:7">
      <c r="A354" s="14" t="s">
        <v>41</v>
      </c>
      <c r="D354" s="3" t="e">
        <f>LOG(D327/D331)</f>
        <v>#REF!</v>
      </c>
      <c r="E354" s="3"/>
      <c r="F354"/>
      <c r="G354"/>
    </row>
    <row r="355" spans="1:7">
      <c r="A355" s="14" t="s">
        <v>42</v>
      </c>
      <c r="D355" s="25" t="e">
        <f>ROUND(5.7+5.7*D354^2+6,1)</f>
        <v>#REF!</v>
      </c>
      <c r="E355" s="21" t="s">
        <v>29</v>
      </c>
      <c r="F355"/>
      <c r="G355"/>
    </row>
    <row r="358" spans="1:7">
      <c r="A358" s="12" t="s">
        <v>64</v>
      </c>
      <c r="B358" s="12"/>
      <c r="C358" s="12"/>
      <c r="D358" s="3"/>
      <c r="E358" s="3"/>
      <c r="F358"/>
      <c r="G358"/>
    </row>
    <row r="359" spans="1:7">
      <c r="A359" s="17" t="s">
        <v>10</v>
      </c>
      <c r="B359" s="17"/>
      <c r="C359" s="17"/>
      <c r="D359" s="17">
        <v>10</v>
      </c>
      <c r="E359" s="3"/>
      <c r="F359"/>
      <c r="G359"/>
    </row>
    <row r="360" spans="1:7">
      <c r="A360" s="18" t="s">
        <v>52</v>
      </c>
      <c r="B360" s="18"/>
      <c r="C360" s="18"/>
      <c r="D360" s="18">
        <f t="shared" ref="D360:D368" si="8">D323</f>
        <v>484</v>
      </c>
      <c r="E360" s="3"/>
      <c r="F360"/>
      <c r="G360"/>
    </row>
    <row r="361" spans="1:7">
      <c r="A361" s="19" t="s">
        <v>54</v>
      </c>
      <c r="B361" s="19"/>
      <c r="C361" s="19"/>
      <c r="D361" s="19">
        <f t="shared" si="8"/>
        <v>360</v>
      </c>
      <c r="E361" s="3"/>
      <c r="F361"/>
      <c r="G361"/>
    </row>
    <row r="362" spans="1:7">
      <c r="A362" s="19" t="s">
        <v>55</v>
      </c>
      <c r="B362" s="19"/>
      <c r="C362" s="19"/>
      <c r="D362" s="19" t="e">
        <f t="shared" si="8"/>
        <v>#REF!</v>
      </c>
      <c r="E362" s="3"/>
      <c r="F362"/>
      <c r="G362"/>
    </row>
    <row r="363" spans="1:7">
      <c r="A363" s="19" t="s">
        <v>56</v>
      </c>
      <c r="B363" s="19"/>
      <c r="C363" s="19"/>
      <c r="D363" s="19" t="e">
        <f t="shared" si="8"/>
        <v>#REF!</v>
      </c>
      <c r="E363" s="3"/>
      <c r="F363"/>
      <c r="G363"/>
    </row>
    <row r="364" spans="1:7">
      <c r="A364" s="19" t="s">
        <v>57</v>
      </c>
      <c r="B364" s="19"/>
      <c r="C364" s="19"/>
      <c r="D364" s="19" t="e">
        <f t="shared" si="8"/>
        <v>#REF!</v>
      </c>
      <c r="E364" s="3"/>
      <c r="F364"/>
      <c r="G364"/>
    </row>
    <row r="365" spans="1:7">
      <c r="A365" s="18" t="s">
        <v>58</v>
      </c>
      <c r="B365" s="18"/>
      <c r="C365" s="18"/>
      <c r="D365" s="18">
        <f t="shared" si="8"/>
        <v>360</v>
      </c>
      <c r="E365" s="3"/>
      <c r="F365"/>
      <c r="G365"/>
    </row>
    <row r="366" spans="1:7">
      <c r="A366" s="18" t="s">
        <v>59</v>
      </c>
      <c r="B366" s="18"/>
      <c r="C366" s="18"/>
      <c r="D366" s="18" t="e">
        <f t="shared" si="8"/>
        <v>#REF!</v>
      </c>
      <c r="E366" s="3"/>
      <c r="F366"/>
      <c r="G366"/>
    </row>
    <row r="367" spans="1:7">
      <c r="A367" s="18" t="s">
        <v>60</v>
      </c>
      <c r="B367" s="18"/>
      <c r="C367" s="18"/>
      <c r="D367" s="18" t="e">
        <f t="shared" si="8"/>
        <v>#REF!</v>
      </c>
      <c r="E367" s="3"/>
      <c r="F367"/>
      <c r="G367"/>
    </row>
    <row r="368" spans="1:7">
      <c r="A368" s="18" t="s">
        <v>61</v>
      </c>
      <c r="B368" s="18"/>
      <c r="C368" s="18"/>
      <c r="D368" s="18" t="e">
        <f t="shared" si="8"/>
        <v>#REF!</v>
      </c>
      <c r="E368" s="3"/>
      <c r="F368"/>
      <c r="G368"/>
    </row>
    <row r="369" spans="1:7">
      <c r="A369" s="13" t="s">
        <v>8</v>
      </c>
      <c r="B369" s="13"/>
      <c r="C369" s="13"/>
      <c r="D369" s="13">
        <f>LOG(D361/AVERAGE(D360,D365))</f>
        <v>-6.9009950194386577E-2</v>
      </c>
      <c r="E369" s="3"/>
      <c r="F369"/>
      <c r="G369"/>
    </row>
    <row r="370" spans="1:7">
      <c r="A370" s="13" t="s">
        <v>9</v>
      </c>
      <c r="B370" s="13"/>
      <c r="C370" s="13"/>
      <c r="D370" s="22">
        <f>ROUND(IF(3.7+14.1*D369+5.7*D369^2&lt;-4,-4,IF(3.7+14.1*D369+5.7*D369^2&gt;0,0,3.7+14.1*D369+5.7*D369^2)),1)</f>
        <v>0</v>
      </c>
      <c r="E370" s="23" t="s">
        <v>62</v>
      </c>
      <c r="F370"/>
      <c r="G370"/>
    </row>
    <row r="371" spans="1:7">
      <c r="A371" s="3" t="s">
        <v>11</v>
      </c>
      <c r="B371" s="3"/>
      <c r="C371" s="3"/>
      <c r="D371" s="3">
        <f>LOG(D360/D361)</f>
        <v>0.12854286087712524</v>
      </c>
      <c r="E371" s="3"/>
      <c r="F371"/>
      <c r="G371"/>
    </row>
    <row r="372" spans="1:7">
      <c r="A372" s="3" t="s">
        <v>3</v>
      </c>
      <c r="B372" s="3"/>
      <c r="C372" s="3"/>
      <c r="D372" s="25">
        <f>ROUND(5.7+5.7*D371^2+6,1)</f>
        <v>11.8</v>
      </c>
      <c r="E372" s="21" t="s">
        <v>29</v>
      </c>
      <c r="F372"/>
      <c r="G372"/>
    </row>
    <row r="373" spans="1:7">
      <c r="A373" s="13" t="s">
        <v>20</v>
      </c>
      <c r="B373" s="13"/>
      <c r="C373" s="13"/>
      <c r="D373" s="13">
        <f>LOG(D361/D365)</f>
        <v>0</v>
      </c>
      <c r="E373" s="3"/>
      <c r="F373"/>
      <c r="G373"/>
    </row>
    <row r="374" spans="1:7">
      <c r="A374" s="13" t="s">
        <v>4</v>
      </c>
      <c r="B374" s="13"/>
      <c r="C374" s="13"/>
      <c r="D374" s="20">
        <f>ROUND(5.7+5.7*D373^2+6,1)</f>
        <v>11.7</v>
      </c>
      <c r="E374" s="21" t="s">
        <v>29</v>
      </c>
      <c r="F374"/>
      <c r="G374"/>
    </row>
    <row r="375" spans="1:7">
      <c r="A375" s="3" t="s">
        <v>25</v>
      </c>
      <c r="B375" s="3"/>
      <c r="C375" s="3"/>
      <c r="D375" s="3" t="e">
        <f>LOG(D362/AVERAGE(D360,D366))</f>
        <v>#REF!</v>
      </c>
      <c r="E375" s="3"/>
      <c r="F375"/>
      <c r="G375"/>
    </row>
    <row r="376" spans="1:7">
      <c r="A376" s="3" t="s">
        <v>22</v>
      </c>
      <c r="B376" s="3"/>
      <c r="C376" s="3"/>
      <c r="D376" s="24" t="e">
        <f>ROUND(IF(3.7+14.1*D375+5.7*D375^2&lt;-4,-4,IF(3.7+14.1*D375+5.7*D375^2&gt;0,0,3.7+14.1*D375+5.7*D375^2)),1)</f>
        <v>#REF!</v>
      </c>
      <c r="E376" s="23" t="s">
        <v>62</v>
      </c>
      <c r="F376"/>
      <c r="G376"/>
    </row>
    <row r="377" spans="1:7">
      <c r="A377" s="13" t="s">
        <v>21</v>
      </c>
      <c r="B377" s="13"/>
      <c r="C377" s="13"/>
      <c r="D377" s="13" t="e">
        <f>LOG(D360/D362)</f>
        <v>#REF!</v>
      </c>
      <c r="E377" s="3"/>
      <c r="F377"/>
      <c r="G377"/>
    </row>
    <row r="378" spans="1:7">
      <c r="A378" s="13" t="s">
        <v>26</v>
      </c>
      <c r="B378" s="13"/>
      <c r="C378" s="13"/>
      <c r="D378" s="20" t="e">
        <f>ROUND(5.7+5.7*D377^2+6,1)</f>
        <v>#REF!</v>
      </c>
      <c r="E378" s="21" t="s">
        <v>29</v>
      </c>
      <c r="F378"/>
      <c r="G378"/>
    </row>
    <row r="379" spans="1:7">
      <c r="A379" s="14" t="s">
        <v>27</v>
      </c>
      <c r="D379" s="3" t="e">
        <f>LOG(D362/D366)</f>
        <v>#REF!</v>
      </c>
      <c r="E379" s="3"/>
      <c r="F379"/>
      <c r="G379"/>
    </row>
    <row r="380" spans="1:7">
      <c r="A380" s="14" t="s">
        <v>28</v>
      </c>
      <c r="D380" s="25" t="e">
        <f>ROUND(5.7+5.7*D379^2+6,1)</f>
        <v>#REF!</v>
      </c>
      <c r="E380" s="21" t="s">
        <v>29</v>
      </c>
      <c r="F380"/>
      <c r="G380"/>
    </row>
    <row r="381" spans="1:7">
      <c r="A381" s="13" t="s">
        <v>31</v>
      </c>
      <c r="B381" s="13"/>
      <c r="C381" s="13"/>
      <c r="D381" s="13" t="e">
        <f>LOG(D363/AVERAGE(D360,D367))</f>
        <v>#REF!</v>
      </c>
      <c r="E381" s="3"/>
      <c r="F381"/>
      <c r="G381"/>
    </row>
    <row r="382" spans="1:7">
      <c r="A382" s="13" t="s">
        <v>32</v>
      </c>
      <c r="B382" s="13"/>
      <c r="C382" s="13"/>
      <c r="D382" s="22" t="e">
        <f>ROUND(IF(3.7+14.1*D381+5.7*D381^2&lt;-4,-4,IF(3.7+14.1*D381+5.7*D381^2&gt;0,0,3.7+14.1*D381+5.7*D381^2)),1)</f>
        <v>#REF!</v>
      </c>
      <c r="E382" s="23" t="s">
        <v>62</v>
      </c>
      <c r="F382"/>
      <c r="G382"/>
    </row>
    <row r="383" spans="1:7">
      <c r="A383" s="14" t="s">
        <v>33</v>
      </c>
      <c r="D383" s="3" t="e">
        <f>LOG(D360/D363)</f>
        <v>#REF!</v>
      </c>
      <c r="F383"/>
      <c r="G383"/>
    </row>
    <row r="384" spans="1:7">
      <c r="A384" s="14" t="s">
        <v>34</v>
      </c>
      <c r="D384" s="25" t="e">
        <f>ROUND(5.7+5.7*D383^2+6,1)</f>
        <v>#REF!</v>
      </c>
      <c r="E384" s="21" t="s">
        <v>29</v>
      </c>
      <c r="F384"/>
      <c r="G384"/>
    </row>
    <row r="385" spans="1:7">
      <c r="A385" s="13" t="s">
        <v>35</v>
      </c>
      <c r="B385" s="13"/>
      <c r="C385" s="13"/>
      <c r="D385" s="13" t="e">
        <f>LOG(D363/D367)</f>
        <v>#REF!</v>
      </c>
      <c r="E385" s="3"/>
      <c r="F385"/>
      <c r="G385"/>
    </row>
    <row r="386" spans="1:7">
      <c r="A386" s="13" t="s">
        <v>36</v>
      </c>
      <c r="B386" s="13"/>
      <c r="C386" s="13"/>
      <c r="D386" s="20" t="e">
        <f>ROUND(5.7+5.7*D385^2+6,1)</f>
        <v>#REF!</v>
      </c>
      <c r="E386" s="21" t="s">
        <v>29</v>
      </c>
      <c r="F386"/>
      <c r="G386"/>
    </row>
    <row r="387" spans="1:7">
      <c r="A387" s="14" t="s">
        <v>37</v>
      </c>
      <c r="D387" s="3" t="e">
        <f>LOG(D364/AVERAGE(D360,D368))</f>
        <v>#REF!</v>
      </c>
      <c r="E387" s="3"/>
      <c r="F387"/>
      <c r="G387"/>
    </row>
    <row r="388" spans="1:7">
      <c r="A388" s="14" t="s">
        <v>38</v>
      </c>
      <c r="D388" s="24" t="e">
        <f>ROUND(IF(3.7+14.1*D387+5.7*D387^2&lt;-4,-4,IF(3.7+14.1*D387+5.7*D387^2&gt;0,0,3.7+14.1*D387+5.7*D387^2)),1)</f>
        <v>#REF!</v>
      </c>
      <c r="E388" s="23" t="s">
        <v>62</v>
      </c>
      <c r="F388"/>
      <c r="G388"/>
    </row>
    <row r="389" spans="1:7">
      <c r="A389" s="13" t="s">
        <v>39</v>
      </c>
      <c r="B389" s="13"/>
      <c r="C389" s="13"/>
      <c r="D389" s="13" t="e">
        <f>LOG(D360/D364)</f>
        <v>#REF!</v>
      </c>
      <c r="F389"/>
      <c r="G389"/>
    </row>
    <row r="390" spans="1:7">
      <c r="A390" s="13" t="s">
        <v>40</v>
      </c>
      <c r="B390" s="13"/>
      <c r="C390" s="13"/>
      <c r="D390" s="20" t="e">
        <f>ROUND(5.7+5.7*D389^2+6,1)</f>
        <v>#REF!</v>
      </c>
      <c r="E390" s="21" t="s">
        <v>29</v>
      </c>
      <c r="F390"/>
      <c r="G390"/>
    </row>
    <row r="391" spans="1:7">
      <c r="A391" s="14" t="s">
        <v>41</v>
      </c>
      <c r="D391" s="3" t="e">
        <f>LOG(D364/D368)</f>
        <v>#REF!</v>
      </c>
      <c r="E391" s="3"/>
      <c r="F391"/>
      <c r="G391"/>
    </row>
    <row r="392" spans="1:7">
      <c r="A392" s="14" t="s">
        <v>42</v>
      </c>
      <c r="D392" s="25" t="e">
        <f>ROUND(5.7+5.7*D391^2+6,1)</f>
        <v>#REF!</v>
      </c>
      <c r="E392" s="21" t="s">
        <v>29</v>
      </c>
      <c r="F392"/>
      <c r="G392"/>
    </row>
    <row r="395" spans="1:7">
      <c r="A395" s="12" t="s">
        <v>65</v>
      </c>
      <c r="B395" s="12"/>
      <c r="C395" s="12"/>
      <c r="D395" s="3"/>
      <c r="E395" s="3"/>
      <c r="F395"/>
      <c r="G395"/>
    </row>
    <row r="396" spans="1:7">
      <c r="A396" s="17" t="s">
        <v>10</v>
      </c>
      <c r="B396" s="17"/>
      <c r="C396" s="17"/>
      <c r="D396" s="17">
        <v>11</v>
      </c>
      <c r="E396" s="3"/>
      <c r="F396"/>
      <c r="G396"/>
    </row>
    <row r="397" spans="1:7">
      <c r="A397" s="18" t="s">
        <v>52</v>
      </c>
      <c r="B397" s="18"/>
      <c r="C397" s="18"/>
      <c r="D397" s="18">
        <f t="shared" ref="D397:D405" si="9">D360</f>
        <v>484</v>
      </c>
      <c r="E397" s="3"/>
      <c r="F397"/>
      <c r="G397"/>
    </row>
    <row r="398" spans="1:7">
      <c r="A398" s="19" t="s">
        <v>54</v>
      </c>
      <c r="B398" s="19"/>
      <c r="C398" s="19"/>
      <c r="D398" s="19">
        <f t="shared" si="9"/>
        <v>360</v>
      </c>
      <c r="E398" s="3"/>
      <c r="F398"/>
      <c r="G398"/>
    </row>
    <row r="399" spans="1:7">
      <c r="A399" s="19" t="s">
        <v>55</v>
      </c>
      <c r="B399" s="19"/>
      <c r="C399" s="19"/>
      <c r="D399" s="19" t="e">
        <f t="shared" si="9"/>
        <v>#REF!</v>
      </c>
      <c r="E399" s="3"/>
      <c r="F399"/>
      <c r="G399"/>
    </row>
    <row r="400" spans="1:7">
      <c r="A400" s="19" t="s">
        <v>56</v>
      </c>
      <c r="B400" s="19"/>
      <c r="C400" s="19"/>
      <c r="D400" s="19" t="e">
        <f t="shared" si="9"/>
        <v>#REF!</v>
      </c>
      <c r="E400" s="3"/>
      <c r="F400"/>
      <c r="G400"/>
    </row>
    <row r="401" spans="1:7">
      <c r="A401" s="19" t="s">
        <v>57</v>
      </c>
      <c r="B401" s="19"/>
      <c r="C401" s="19"/>
      <c r="D401" s="19" t="e">
        <f t="shared" si="9"/>
        <v>#REF!</v>
      </c>
      <c r="E401" s="3"/>
      <c r="F401"/>
      <c r="G401"/>
    </row>
    <row r="402" spans="1:7">
      <c r="A402" s="18" t="s">
        <v>58</v>
      </c>
      <c r="B402" s="18"/>
      <c r="C402" s="18"/>
      <c r="D402" s="18">
        <f t="shared" si="9"/>
        <v>360</v>
      </c>
      <c r="E402" s="3"/>
      <c r="F402"/>
      <c r="G402"/>
    </row>
    <row r="403" spans="1:7">
      <c r="A403" s="18" t="s">
        <v>59</v>
      </c>
      <c r="B403" s="18"/>
      <c r="C403" s="18"/>
      <c r="D403" s="18" t="e">
        <f t="shared" si="9"/>
        <v>#REF!</v>
      </c>
      <c r="E403" s="3"/>
      <c r="F403"/>
      <c r="G403"/>
    </row>
    <row r="404" spans="1:7">
      <c r="A404" s="18" t="s">
        <v>60</v>
      </c>
      <c r="B404" s="18"/>
      <c r="C404" s="18"/>
      <c r="D404" s="18" t="e">
        <f t="shared" si="9"/>
        <v>#REF!</v>
      </c>
      <c r="E404" s="3"/>
      <c r="F404"/>
      <c r="G404"/>
    </row>
    <row r="405" spans="1:7">
      <c r="A405" s="18" t="s">
        <v>61</v>
      </c>
      <c r="B405" s="18"/>
      <c r="C405" s="18"/>
      <c r="D405" s="18" t="e">
        <f t="shared" si="9"/>
        <v>#REF!</v>
      </c>
      <c r="E405" s="3"/>
      <c r="F405"/>
      <c r="G405"/>
    </row>
    <row r="406" spans="1:7">
      <c r="A406" s="13" t="s">
        <v>8</v>
      </c>
      <c r="B406" s="13"/>
      <c r="C406" s="13"/>
      <c r="D406" s="13">
        <f>LOG(D397/D402)</f>
        <v>0.12854286087712524</v>
      </c>
      <c r="E406" s="3"/>
      <c r="F406"/>
      <c r="G406"/>
    </row>
    <row r="407" spans="1:7">
      <c r="A407" s="13" t="s">
        <v>9</v>
      </c>
      <c r="B407" s="13"/>
      <c r="C407" s="13"/>
      <c r="D407" s="20">
        <f>ROUND(10+10*ABS(D406),1)</f>
        <v>11.3</v>
      </c>
      <c r="E407" s="21" t="s">
        <v>29</v>
      </c>
      <c r="F407"/>
      <c r="G407"/>
    </row>
    <row r="408" spans="1:7">
      <c r="A408" s="3" t="s">
        <v>11</v>
      </c>
      <c r="B408" s="3"/>
      <c r="C408" s="3"/>
      <c r="D408" s="3">
        <f>LOG(D397/D398)</f>
        <v>0.12854286087712524</v>
      </c>
      <c r="E408" s="3"/>
      <c r="F408"/>
      <c r="G408"/>
    </row>
    <row r="409" spans="1:7">
      <c r="A409" s="3" t="s">
        <v>3</v>
      </c>
      <c r="B409" s="3"/>
      <c r="C409" s="3"/>
      <c r="D409" s="25">
        <f>ROUND(10+10*ABS(D408),1)</f>
        <v>11.3</v>
      </c>
      <c r="E409" s="21" t="s">
        <v>29</v>
      </c>
      <c r="F409"/>
      <c r="G409"/>
    </row>
    <row r="410" spans="1:7">
      <c r="A410" s="13" t="s">
        <v>20</v>
      </c>
      <c r="B410" s="13"/>
      <c r="C410" s="13"/>
      <c r="D410" s="13">
        <f>IF(LOG(D397/AVERAGE(D398,D402))&lt;LOG(3),LOG(3),LOG(D397/AVERAGE(D398,D402)))</f>
        <v>0.47712125471966244</v>
      </c>
      <c r="E410" s="3"/>
      <c r="F410"/>
      <c r="G410"/>
    </row>
    <row r="411" spans="1:7">
      <c r="A411" s="13" t="s">
        <v>4</v>
      </c>
      <c r="B411" s="13"/>
      <c r="C411" s="13"/>
      <c r="D411" s="22">
        <f>ROUND(3-14.1*D410+5.7*D410^2,1)</f>
        <v>-2.4</v>
      </c>
      <c r="E411" s="23" t="s">
        <v>62</v>
      </c>
      <c r="F411"/>
      <c r="G411"/>
    </row>
    <row r="412" spans="1:7">
      <c r="A412" s="3" t="s">
        <v>25</v>
      </c>
      <c r="B412" s="3"/>
      <c r="C412" s="3"/>
      <c r="D412" s="3" t="e">
        <f>LOG(D397/D403)</f>
        <v>#REF!</v>
      </c>
      <c r="E412" s="3"/>
      <c r="F412"/>
      <c r="G412"/>
    </row>
    <row r="413" spans="1:7">
      <c r="A413" s="3" t="s">
        <v>22</v>
      </c>
      <c r="B413" s="3"/>
      <c r="C413" s="3"/>
      <c r="D413" s="25" t="e">
        <f>ROUND(10+10*ABS(D412),1)</f>
        <v>#REF!</v>
      </c>
      <c r="E413" s="21" t="s">
        <v>29</v>
      </c>
      <c r="F413"/>
      <c r="G413"/>
    </row>
    <row r="414" spans="1:7">
      <c r="A414" s="13" t="s">
        <v>21</v>
      </c>
      <c r="B414" s="13"/>
      <c r="C414" s="13"/>
      <c r="D414" s="13" t="e">
        <f>LOG(D397/D399)</f>
        <v>#REF!</v>
      </c>
      <c r="E414" s="3"/>
      <c r="F414"/>
      <c r="G414"/>
    </row>
    <row r="415" spans="1:7">
      <c r="A415" s="13" t="s">
        <v>26</v>
      </c>
      <c r="B415" s="13"/>
      <c r="C415" s="13"/>
      <c r="D415" s="20" t="e">
        <f>ROUND(10+10*ABS(D414),1)</f>
        <v>#REF!</v>
      </c>
      <c r="E415" s="21" t="s">
        <v>29</v>
      </c>
      <c r="F415"/>
      <c r="G415"/>
    </row>
    <row r="416" spans="1:7">
      <c r="A416" s="14" t="s">
        <v>27</v>
      </c>
      <c r="D416" s="14" t="e">
        <f>IF(LOG(D397/AVERAGE(D399,D403))&lt;LOG(3),LOG(3),LOG(D397/AVERAGE(D399,D403)))</f>
        <v>#REF!</v>
      </c>
      <c r="E416" s="3"/>
      <c r="F416"/>
      <c r="G416"/>
    </row>
    <row r="417" spans="1:7">
      <c r="A417" s="14" t="s">
        <v>28</v>
      </c>
      <c r="D417" s="24" t="e">
        <f>ROUND(3-14.1*D416+5.7*D416^2,1)</f>
        <v>#REF!</v>
      </c>
      <c r="E417" s="23" t="s">
        <v>62</v>
      </c>
      <c r="F417"/>
      <c r="G417"/>
    </row>
    <row r="418" spans="1:7">
      <c r="A418" s="13" t="s">
        <v>31</v>
      </c>
      <c r="B418" s="13"/>
      <c r="C418" s="13"/>
      <c r="D418" s="13" t="e">
        <f>LOG(D397/D404)</f>
        <v>#REF!</v>
      </c>
      <c r="E418" s="3"/>
      <c r="F418"/>
      <c r="G418"/>
    </row>
    <row r="419" spans="1:7">
      <c r="A419" s="13" t="s">
        <v>32</v>
      </c>
      <c r="B419" s="13"/>
      <c r="C419" s="13"/>
      <c r="D419" s="20" t="e">
        <f>ROUND(10+10*ABS(D418),1)</f>
        <v>#REF!</v>
      </c>
      <c r="E419" s="21" t="s">
        <v>29</v>
      </c>
      <c r="F419"/>
      <c r="G419"/>
    </row>
    <row r="420" spans="1:7">
      <c r="A420" s="14" t="s">
        <v>33</v>
      </c>
      <c r="D420" s="3" t="e">
        <f>LOG(D397/D400)</f>
        <v>#REF!</v>
      </c>
      <c r="F420"/>
      <c r="G420"/>
    </row>
    <row r="421" spans="1:7">
      <c r="A421" s="14" t="s">
        <v>34</v>
      </c>
      <c r="D421" s="25" t="e">
        <f>ROUND(10+10*ABS(D420),1)</f>
        <v>#REF!</v>
      </c>
      <c r="E421" s="21" t="s">
        <v>29</v>
      </c>
      <c r="F421"/>
      <c r="G421"/>
    </row>
    <row r="422" spans="1:7">
      <c r="A422" s="13" t="s">
        <v>35</v>
      </c>
      <c r="B422" s="13"/>
      <c r="C422" s="13"/>
      <c r="D422" s="13" t="e">
        <f>IF(LOG(D397/AVERAGE(D404))&lt;LOG(3),LOG(3),LOG(D397/AVERAGE(D404)))</f>
        <v>#REF!</v>
      </c>
      <c r="E422" s="3"/>
      <c r="F422"/>
      <c r="G422"/>
    </row>
    <row r="423" spans="1:7">
      <c r="A423" s="13" t="s">
        <v>36</v>
      </c>
      <c r="B423" s="13"/>
      <c r="C423" s="13"/>
      <c r="D423" s="22" t="e">
        <f>ROUND(3-14.1*D422+5.7*D422^2,1)</f>
        <v>#REF!</v>
      </c>
      <c r="E423" s="23" t="s">
        <v>62</v>
      </c>
      <c r="F423"/>
      <c r="G423"/>
    </row>
    <row r="424" spans="1:7">
      <c r="A424" s="14" t="s">
        <v>37</v>
      </c>
      <c r="D424" s="3" t="e">
        <f>LOG(D397/D405)</f>
        <v>#REF!</v>
      </c>
      <c r="E424" s="3"/>
      <c r="F424"/>
      <c r="G424"/>
    </row>
    <row r="425" spans="1:7">
      <c r="A425" s="14" t="s">
        <v>38</v>
      </c>
      <c r="D425" s="25" t="e">
        <f>ROUND(10+10*ABS(D424),1)</f>
        <v>#REF!</v>
      </c>
      <c r="E425" s="21" t="s">
        <v>29</v>
      </c>
      <c r="F425"/>
      <c r="G425"/>
    </row>
    <row r="426" spans="1:7">
      <c r="A426" s="13" t="s">
        <v>39</v>
      </c>
      <c r="B426" s="13"/>
      <c r="C426" s="13"/>
      <c r="D426" s="13" t="e">
        <f>LOG(D397/D401)</f>
        <v>#REF!</v>
      </c>
      <c r="F426"/>
      <c r="G426"/>
    </row>
    <row r="427" spans="1:7">
      <c r="A427" s="13" t="s">
        <v>40</v>
      </c>
      <c r="B427" s="13"/>
      <c r="C427" s="13"/>
      <c r="D427" s="20" t="e">
        <f>ROUND(10+10*ABS(D426),1)</f>
        <v>#REF!</v>
      </c>
      <c r="E427" s="21" t="s">
        <v>29</v>
      </c>
      <c r="F427"/>
      <c r="G427"/>
    </row>
    <row r="428" spans="1:7">
      <c r="A428" s="14" t="s">
        <v>41</v>
      </c>
      <c r="D428" s="14" t="e">
        <f>IF(LOG(D397/AVERAGE(D401,D405))&lt;LOG(3),LOG(3),LOG(D397/AVERAGE(D401,D405)))</f>
        <v>#REF!</v>
      </c>
      <c r="E428" s="3"/>
      <c r="F428"/>
      <c r="G428"/>
    </row>
    <row r="429" spans="1:7">
      <c r="A429" s="14" t="s">
        <v>42</v>
      </c>
      <c r="D429" s="24" t="e">
        <f>ROUND(3-14.1*D428+5.7*D428^2,1)</f>
        <v>#REF!</v>
      </c>
      <c r="E429" s="23" t="s">
        <v>62</v>
      </c>
      <c r="F429"/>
      <c r="G429"/>
    </row>
    <row r="432" spans="1:7">
      <c r="A432" s="12" t="s">
        <v>65</v>
      </c>
      <c r="B432" s="12"/>
      <c r="C432" s="12"/>
      <c r="D432" s="3"/>
      <c r="E432" s="3"/>
      <c r="F432"/>
      <c r="G432"/>
    </row>
    <row r="433" spans="1:7">
      <c r="A433" s="17" t="s">
        <v>10</v>
      </c>
      <c r="B433" s="17"/>
      <c r="C433" s="17"/>
      <c r="D433" s="17">
        <v>12</v>
      </c>
      <c r="E433" s="3"/>
      <c r="F433"/>
      <c r="G433"/>
    </row>
    <row r="434" spans="1:7">
      <c r="A434" s="18" t="s">
        <v>52</v>
      </c>
      <c r="B434" s="18"/>
      <c r="C434" s="18"/>
      <c r="D434" s="18">
        <f t="shared" ref="D434:D442" si="10">D397</f>
        <v>484</v>
      </c>
      <c r="E434" s="3"/>
      <c r="F434"/>
      <c r="G434"/>
    </row>
    <row r="435" spans="1:7">
      <c r="A435" s="19" t="s">
        <v>54</v>
      </c>
      <c r="B435" s="19"/>
      <c r="C435" s="19"/>
      <c r="D435" s="19">
        <f t="shared" si="10"/>
        <v>360</v>
      </c>
      <c r="E435" s="3"/>
      <c r="F435"/>
      <c r="G435"/>
    </row>
    <row r="436" spans="1:7">
      <c r="A436" s="19" t="s">
        <v>55</v>
      </c>
      <c r="B436" s="19"/>
      <c r="C436" s="19"/>
      <c r="D436" s="19" t="e">
        <f t="shared" si="10"/>
        <v>#REF!</v>
      </c>
      <c r="E436" s="3"/>
      <c r="F436"/>
      <c r="G436"/>
    </row>
    <row r="437" spans="1:7">
      <c r="A437" s="19" t="s">
        <v>56</v>
      </c>
      <c r="B437" s="19"/>
      <c r="C437" s="19"/>
      <c r="D437" s="19" t="e">
        <f t="shared" si="10"/>
        <v>#REF!</v>
      </c>
      <c r="E437" s="3"/>
      <c r="F437"/>
      <c r="G437"/>
    </row>
    <row r="438" spans="1:7">
      <c r="A438" s="19" t="s">
        <v>57</v>
      </c>
      <c r="B438" s="19"/>
      <c r="C438" s="19"/>
      <c r="D438" s="19" t="e">
        <f t="shared" si="10"/>
        <v>#REF!</v>
      </c>
      <c r="E438" s="3"/>
      <c r="F438"/>
      <c r="G438"/>
    </row>
    <row r="439" spans="1:7">
      <c r="A439" s="18" t="s">
        <v>58</v>
      </c>
      <c r="B439" s="18"/>
      <c r="C439" s="18"/>
      <c r="D439" s="18">
        <f t="shared" si="10"/>
        <v>360</v>
      </c>
      <c r="E439" s="3"/>
      <c r="F439"/>
      <c r="G439"/>
    </row>
    <row r="440" spans="1:7">
      <c r="A440" s="18" t="s">
        <v>59</v>
      </c>
      <c r="B440" s="18"/>
      <c r="C440" s="18"/>
      <c r="D440" s="18" t="e">
        <f t="shared" si="10"/>
        <v>#REF!</v>
      </c>
      <c r="E440" s="3"/>
      <c r="F440"/>
      <c r="G440"/>
    </row>
    <row r="441" spans="1:7">
      <c r="A441" s="18" t="s">
        <v>60</v>
      </c>
      <c r="B441" s="18"/>
      <c r="C441" s="18"/>
      <c r="D441" s="18" t="e">
        <f t="shared" si="10"/>
        <v>#REF!</v>
      </c>
      <c r="E441" s="3"/>
      <c r="F441"/>
      <c r="G441"/>
    </row>
    <row r="442" spans="1:7">
      <c r="A442" s="18" t="s">
        <v>61</v>
      </c>
      <c r="B442" s="18"/>
      <c r="C442" s="18"/>
      <c r="D442" s="18" t="e">
        <f t="shared" si="10"/>
        <v>#REF!</v>
      </c>
      <c r="E442" s="3"/>
      <c r="F442"/>
      <c r="G442"/>
    </row>
    <row r="443" spans="1:7">
      <c r="A443" s="13" t="s">
        <v>8</v>
      </c>
      <c r="B443" s="13"/>
      <c r="C443" s="13"/>
      <c r="D443" s="13">
        <f>LOG(D434/D439)</f>
        <v>0.12854286087712524</v>
      </c>
      <c r="E443" s="3"/>
      <c r="F443"/>
      <c r="G443"/>
    </row>
    <row r="444" spans="1:7">
      <c r="A444" s="13" t="s">
        <v>9</v>
      </c>
      <c r="B444" s="13"/>
      <c r="C444" s="13"/>
      <c r="D444" s="20">
        <f>ROUND(10+10*ABS(D443),1)</f>
        <v>11.3</v>
      </c>
      <c r="E444" s="21" t="s">
        <v>29</v>
      </c>
      <c r="F444"/>
      <c r="G444"/>
    </row>
    <row r="445" spans="1:7">
      <c r="A445" s="3" t="s">
        <v>11</v>
      </c>
      <c r="B445" s="3"/>
      <c r="C445" s="3"/>
      <c r="D445" s="3">
        <f>LOG(D434/D435)</f>
        <v>0.12854286087712524</v>
      </c>
      <c r="E445" s="3"/>
      <c r="F445"/>
      <c r="G445"/>
    </row>
    <row r="446" spans="1:7">
      <c r="A446" s="3" t="s">
        <v>3</v>
      </c>
      <c r="B446" s="3"/>
      <c r="C446" s="3"/>
      <c r="D446" s="25">
        <f>ROUND(10+10*ABS(D445),1)</f>
        <v>11.3</v>
      </c>
      <c r="E446" s="21" t="s">
        <v>29</v>
      </c>
      <c r="F446"/>
      <c r="G446"/>
    </row>
    <row r="447" spans="1:7">
      <c r="A447" s="13" t="s">
        <v>20</v>
      </c>
      <c r="B447" s="13"/>
      <c r="C447" s="13"/>
      <c r="D447" s="13">
        <f>LOG(D434/AVERAGE(D435,D439))</f>
        <v>0.12854286087712524</v>
      </c>
      <c r="E447" s="3"/>
      <c r="F447"/>
      <c r="G447"/>
    </row>
    <row r="448" spans="1:7">
      <c r="A448" s="13" t="s">
        <v>4</v>
      </c>
      <c r="B448" s="13"/>
      <c r="C448" s="13"/>
      <c r="D448" s="28">
        <f>ROUND(10+20*D447,1)</f>
        <v>12.6</v>
      </c>
      <c r="E448" s="27" t="s">
        <v>30</v>
      </c>
      <c r="F448"/>
      <c r="G448"/>
    </row>
    <row r="449" spans="1:7">
      <c r="A449" s="3" t="s">
        <v>25</v>
      </c>
      <c r="B449" s="3"/>
      <c r="C449" s="3"/>
      <c r="D449" s="3" t="e">
        <f>LOG(D434/D440)</f>
        <v>#REF!</v>
      </c>
      <c r="E449" s="3"/>
      <c r="F449"/>
      <c r="G449"/>
    </row>
    <row r="450" spans="1:7">
      <c r="A450" s="3" t="s">
        <v>22</v>
      </c>
      <c r="B450" s="3"/>
      <c r="C450" s="3"/>
      <c r="D450" s="25" t="e">
        <f>ROUND(10+10*ABS(D449),1)</f>
        <v>#REF!</v>
      </c>
      <c r="E450" s="21" t="s">
        <v>29</v>
      </c>
      <c r="F450"/>
      <c r="G450"/>
    </row>
    <row r="451" spans="1:7">
      <c r="A451" s="13" t="s">
        <v>21</v>
      </c>
      <c r="B451" s="13"/>
      <c r="C451" s="13"/>
      <c r="D451" s="13" t="e">
        <f>LOG(D434/D436)</f>
        <v>#REF!</v>
      </c>
      <c r="E451" s="3"/>
      <c r="F451"/>
      <c r="G451"/>
    </row>
    <row r="452" spans="1:7">
      <c r="A452" s="13" t="s">
        <v>26</v>
      </c>
      <c r="B452" s="13"/>
      <c r="C452" s="13"/>
      <c r="D452" s="20" t="e">
        <f>ROUND(10+10*ABS(D451),1)</f>
        <v>#REF!</v>
      </c>
      <c r="E452" s="21" t="s">
        <v>29</v>
      </c>
      <c r="F452"/>
      <c r="G452"/>
    </row>
    <row r="453" spans="1:7">
      <c r="A453" s="14" t="s">
        <v>27</v>
      </c>
      <c r="D453" s="3" t="e">
        <f>LOG(D434/AVERAGE(D436,D440))</f>
        <v>#REF!</v>
      </c>
      <c r="E453" s="3"/>
      <c r="F453"/>
      <c r="G453"/>
    </row>
    <row r="454" spans="1:7">
      <c r="A454" s="14" t="s">
        <v>28</v>
      </c>
      <c r="D454" s="29" t="e">
        <f>ROUND(10+20*D453,1)</f>
        <v>#REF!</v>
      </c>
      <c r="E454" s="27" t="s">
        <v>30</v>
      </c>
      <c r="F454"/>
      <c r="G454"/>
    </row>
    <row r="455" spans="1:7">
      <c r="A455" s="13" t="s">
        <v>31</v>
      </c>
      <c r="B455" s="13"/>
      <c r="C455" s="13"/>
      <c r="D455" s="13" t="e">
        <f>LOG(D434/D441)</f>
        <v>#REF!</v>
      </c>
      <c r="E455" s="3"/>
      <c r="F455"/>
      <c r="G455"/>
    </row>
    <row r="456" spans="1:7">
      <c r="A456" s="13" t="s">
        <v>32</v>
      </c>
      <c r="B456" s="13"/>
      <c r="C456" s="13"/>
      <c r="D456" s="20" t="e">
        <f>ROUND(10+10*ABS(D455),1)</f>
        <v>#REF!</v>
      </c>
      <c r="E456" s="21" t="s">
        <v>29</v>
      </c>
      <c r="F456"/>
      <c r="G456"/>
    </row>
    <row r="457" spans="1:7">
      <c r="A457" s="14" t="s">
        <v>33</v>
      </c>
      <c r="D457" s="3" t="e">
        <f>LOG(D434/D437)</f>
        <v>#REF!</v>
      </c>
      <c r="F457"/>
      <c r="G457"/>
    </row>
    <row r="458" spans="1:7">
      <c r="A458" s="14" t="s">
        <v>34</v>
      </c>
      <c r="D458" s="25" t="e">
        <f>ROUND(10+10*ABS(D457),1)</f>
        <v>#REF!</v>
      </c>
      <c r="E458" s="21" t="s">
        <v>29</v>
      </c>
      <c r="F458"/>
      <c r="G458"/>
    </row>
    <row r="459" spans="1:7">
      <c r="A459" s="13" t="s">
        <v>35</v>
      </c>
      <c r="B459" s="13"/>
      <c r="C459" s="13"/>
      <c r="D459" s="13" t="e">
        <f>LOG(D434/AVERAGE(D437,D441))</f>
        <v>#REF!</v>
      </c>
      <c r="E459" s="3"/>
      <c r="F459"/>
      <c r="G459"/>
    </row>
    <row r="460" spans="1:7">
      <c r="A460" s="13" t="s">
        <v>36</v>
      </c>
      <c r="B460" s="13"/>
      <c r="C460" s="13"/>
      <c r="D460" s="28" t="e">
        <f>ROUND(10+20*D459,1)</f>
        <v>#REF!</v>
      </c>
      <c r="E460" s="27" t="s">
        <v>30</v>
      </c>
      <c r="F460"/>
      <c r="G460"/>
    </row>
    <row r="461" spans="1:7">
      <c r="A461" s="14" t="s">
        <v>37</v>
      </c>
      <c r="D461" s="3" t="e">
        <f>LOG(D434/D442)</f>
        <v>#REF!</v>
      </c>
      <c r="E461" s="3"/>
      <c r="F461"/>
      <c r="G461"/>
    </row>
    <row r="462" spans="1:7">
      <c r="A462" s="14" t="s">
        <v>38</v>
      </c>
      <c r="D462" s="25" t="e">
        <f>ROUND(10+10*ABS(D461),1)</f>
        <v>#REF!</v>
      </c>
      <c r="E462" s="21" t="s">
        <v>29</v>
      </c>
      <c r="F462"/>
      <c r="G462"/>
    </row>
    <row r="463" spans="1:7">
      <c r="A463" s="13" t="s">
        <v>39</v>
      </c>
      <c r="B463" s="13"/>
      <c r="C463" s="13"/>
      <c r="D463" s="13" t="e">
        <f>LOG(D434/D438)</f>
        <v>#REF!</v>
      </c>
      <c r="F463"/>
      <c r="G463"/>
    </row>
    <row r="464" spans="1:7">
      <c r="A464" s="13" t="s">
        <v>40</v>
      </c>
      <c r="B464" s="13"/>
      <c r="C464" s="13"/>
      <c r="D464" s="20" t="e">
        <f>ROUND(10+10*ABS(D463),1)</f>
        <v>#REF!</v>
      </c>
      <c r="E464" s="21" t="s">
        <v>29</v>
      </c>
      <c r="F464"/>
      <c r="G464"/>
    </row>
    <row r="465" spans="1:7">
      <c r="A465" s="14" t="s">
        <v>41</v>
      </c>
      <c r="D465" s="3" t="e">
        <f>LOG(D434/AVERAGE(D438,D442))</f>
        <v>#REF!</v>
      </c>
      <c r="E465" s="3"/>
      <c r="F465"/>
      <c r="G465"/>
    </row>
    <row r="466" spans="1:7">
      <c r="A466" s="14" t="s">
        <v>42</v>
      </c>
      <c r="D466" s="29" t="e">
        <f>ROUND(10+20*D465,1)</f>
        <v>#REF!</v>
      </c>
      <c r="E466" s="27" t="s">
        <v>30</v>
      </c>
      <c r="F466"/>
      <c r="G466"/>
    </row>
    <row r="469" spans="1:7">
      <c r="A469" s="12" t="s">
        <v>70</v>
      </c>
      <c r="B469" s="12"/>
      <c r="C469" s="12"/>
      <c r="D469" s="3"/>
      <c r="E469" s="3"/>
      <c r="F469"/>
      <c r="G469"/>
    </row>
    <row r="470" spans="1:7">
      <c r="A470" s="17" t="s">
        <v>10</v>
      </c>
      <c r="B470" s="17"/>
      <c r="C470" s="17"/>
      <c r="D470" s="17">
        <v>13</v>
      </c>
      <c r="E470" s="3"/>
      <c r="F470"/>
      <c r="G470"/>
    </row>
    <row r="471" spans="1:7">
      <c r="A471" s="18" t="s">
        <v>52</v>
      </c>
      <c r="B471" s="18"/>
      <c r="C471" s="18"/>
      <c r="D471" s="18">
        <f t="shared" ref="D471:D479" si="11">D434</f>
        <v>484</v>
      </c>
      <c r="E471" s="3"/>
      <c r="F471"/>
      <c r="G471"/>
    </row>
    <row r="472" spans="1:7">
      <c r="A472" s="19" t="s">
        <v>54</v>
      </c>
      <c r="B472" s="19"/>
      <c r="C472" s="19"/>
      <c r="D472" s="19">
        <f t="shared" si="11"/>
        <v>360</v>
      </c>
      <c r="E472" s="3"/>
      <c r="F472"/>
      <c r="G472"/>
    </row>
    <row r="473" spans="1:7">
      <c r="A473" s="19" t="s">
        <v>55</v>
      </c>
      <c r="B473" s="19"/>
      <c r="C473" s="19"/>
      <c r="D473" s="19" t="e">
        <f t="shared" si="11"/>
        <v>#REF!</v>
      </c>
      <c r="E473" s="3"/>
      <c r="F473"/>
      <c r="G473"/>
    </row>
    <row r="474" spans="1:7">
      <c r="A474" s="19" t="s">
        <v>56</v>
      </c>
      <c r="B474" s="19"/>
      <c r="C474" s="19"/>
      <c r="D474" s="19" t="e">
        <f t="shared" si="11"/>
        <v>#REF!</v>
      </c>
      <c r="E474" s="3"/>
      <c r="F474"/>
      <c r="G474"/>
    </row>
    <row r="475" spans="1:7">
      <c r="A475" s="19" t="s">
        <v>57</v>
      </c>
      <c r="B475" s="19"/>
      <c r="C475" s="19"/>
      <c r="D475" s="19" t="e">
        <f t="shared" si="11"/>
        <v>#REF!</v>
      </c>
      <c r="E475" s="3"/>
      <c r="F475"/>
      <c r="G475"/>
    </row>
    <row r="476" spans="1:7">
      <c r="A476" s="18" t="s">
        <v>58</v>
      </c>
      <c r="B476" s="18"/>
      <c r="C476" s="18"/>
      <c r="D476" s="18">
        <f t="shared" si="11"/>
        <v>360</v>
      </c>
      <c r="E476" s="3"/>
      <c r="F476"/>
      <c r="G476"/>
    </row>
    <row r="477" spans="1:7">
      <c r="A477" s="18" t="s">
        <v>59</v>
      </c>
      <c r="B477" s="18"/>
      <c r="C477" s="18"/>
      <c r="D477" s="18" t="e">
        <f t="shared" si="11"/>
        <v>#REF!</v>
      </c>
      <c r="E477" s="3"/>
      <c r="F477"/>
      <c r="G477"/>
    </row>
    <row r="478" spans="1:7">
      <c r="A478" s="18" t="s">
        <v>60</v>
      </c>
      <c r="B478" s="18"/>
      <c r="C478" s="18"/>
      <c r="D478" s="18" t="e">
        <f t="shared" si="11"/>
        <v>#REF!</v>
      </c>
      <c r="E478" s="3"/>
      <c r="F478"/>
      <c r="G478"/>
    </row>
    <row r="479" spans="1:7">
      <c r="A479" s="18" t="s">
        <v>61</v>
      </c>
      <c r="B479" s="18"/>
      <c r="C479" s="18"/>
      <c r="D479" s="18" t="e">
        <f t="shared" si="11"/>
        <v>#REF!</v>
      </c>
      <c r="E479" s="3"/>
      <c r="F479"/>
      <c r="G479"/>
    </row>
    <row r="480" spans="1:7">
      <c r="A480" s="13" t="s">
        <v>8</v>
      </c>
      <c r="B480" s="13"/>
      <c r="C480" s="13"/>
      <c r="D480" s="13">
        <f>LOG(D471/D476)</f>
        <v>0.12854286087712524</v>
      </c>
      <c r="E480" s="3"/>
      <c r="F480"/>
      <c r="G480"/>
    </row>
    <row r="481" spans="1:7">
      <c r="A481" s="13" t="s">
        <v>9</v>
      </c>
      <c r="B481" s="13"/>
      <c r="C481" s="13"/>
      <c r="D481" s="20">
        <f>ROUND(10+10*ABS(D480),1)</f>
        <v>11.3</v>
      </c>
      <c r="E481" s="21" t="s">
        <v>29</v>
      </c>
      <c r="F481"/>
      <c r="G481"/>
    </row>
    <row r="482" spans="1:7">
      <c r="A482" s="3" t="s">
        <v>11</v>
      </c>
      <c r="B482" s="3"/>
      <c r="C482" s="3"/>
      <c r="D482" s="3">
        <f>LOG(D476/AVERAGE(D471,D472))</f>
        <v>-6.9009950194386577E-2</v>
      </c>
      <c r="E482" s="3"/>
      <c r="F482"/>
      <c r="G482"/>
    </row>
    <row r="483" spans="1:7">
      <c r="A483" s="3" t="s">
        <v>3</v>
      </c>
      <c r="B483" s="3"/>
      <c r="C483" s="3"/>
      <c r="D483" s="29">
        <f>ROUND(10+20*D482,1)</f>
        <v>8.6</v>
      </c>
      <c r="E483" s="27" t="s">
        <v>30</v>
      </c>
      <c r="F483"/>
      <c r="G483"/>
    </row>
    <row r="484" spans="1:7">
      <c r="A484" s="13" t="s">
        <v>20</v>
      </c>
      <c r="B484" s="13"/>
      <c r="C484" s="13"/>
      <c r="D484" s="13">
        <f>LOG(D472/D476)</f>
        <v>0</v>
      </c>
      <c r="E484" s="3"/>
      <c r="F484"/>
      <c r="G484"/>
    </row>
    <row r="485" spans="1:7">
      <c r="A485" s="13" t="s">
        <v>4</v>
      </c>
      <c r="B485" s="13"/>
      <c r="C485" s="13"/>
      <c r="D485" s="20">
        <f>ROUND(10+10*ABS(D484),1)</f>
        <v>10</v>
      </c>
      <c r="E485" s="21" t="s">
        <v>29</v>
      </c>
      <c r="F485"/>
      <c r="G485"/>
    </row>
    <row r="486" spans="1:7">
      <c r="A486" s="3" t="s">
        <v>25</v>
      </c>
      <c r="B486" s="3"/>
      <c r="C486" s="3"/>
      <c r="D486" s="3" t="e">
        <f>LOG(D471/D477)</f>
        <v>#REF!</v>
      </c>
      <c r="E486" s="3"/>
      <c r="F486"/>
      <c r="G486"/>
    </row>
    <row r="487" spans="1:7">
      <c r="A487" s="3" t="s">
        <v>22</v>
      </c>
      <c r="B487" s="3"/>
      <c r="C487" s="3"/>
      <c r="D487" s="25" t="e">
        <f>ROUND(10+10*ABS(D486),1)</f>
        <v>#REF!</v>
      </c>
      <c r="E487" s="21" t="s">
        <v>29</v>
      </c>
      <c r="F487"/>
      <c r="G487"/>
    </row>
    <row r="488" spans="1:7">
      <c r="A488" s="13" t="s">
        <v>21</v>
      </c>
      <c r="B488" s="13"/>
      <c r="C488" s="13"/>
      <c r="D488" s="13" t="e">
        <f>LOG(D477/AVERAGE(D471,D473))</f>
        <v>#REF!</v>
      </c>
      <c r="E488" s="3"/>
      <c r="F488"/>
      <c r="G488"/>
    </row>
    <row r="489" spans="1:7">
      <c r="A489" s="13" t="s">
        <v>26</v>
      </c>
      <c r="B489" s="13"/>
      <c r="C489" s="13"/>
      <c r="D489" s="28" t="e">
        <f>ROUND(10+20*D488,1)</f>
        <v>#REF!</v>
      </c>
      <c r="E489" s="27" t="s">
        <v>30</v>
      </c>
      <c r="F489"/>
      <c r="G489"/>
    </row>
    <row r="490" spans="1:7">
      <c r="A490" s="14" t="s">
        <v>27</v>
      </c>
      <c r="D490" s="3" t="e">
        <f>LOG(D473/D477)</f>
        <v>#REF!</v>
      </c>
      <c r="E490" s="3"/>
      <c r="F490"/>
      <c r="G490"/>
    </row>
    <row r="491" spans="1:7">
      <c r="A491" s="14" t="s">
        <v>28</v>
      </c>
      <c r="D491" s="25" t="e">
        <f>ROUND(10+10*ABS(D490),1)</f>
        <v>#REF!</v>
      </c>
      <c r="E491" s="21" t="s">
        <v>29</v>
      </c>
      <c r="F491"/>
      <c r="G491"/>
    </row>
    <row r="492" spans="1:7">
      <c r="A492" s="13" t="s">
        <v>31</v>
      </c>
      <c r="B492" s="13"/>
      <c r="C492" s="13"/>
      <c r="D492" s="13" t="e">
        <f>LOG(D471/D478)</f>
        <v>#REF!</v>
      </c>
      <c r="E492" s="3"/>
      <c r="F492"/>
      <c r="G492"/>
    </row>
    <row r="493" spans="1:7">
      <c r="A493" s="13" t="s">
        <v>32</v>
      </c>
      <c r="B493" s="13"/>
      <c r="C493" s="13"/>
      <c r="D493" s="20" t="e">
        <f>ROUND(10+10*ABS(D492),1)</f>
        <v>#REF!</v>
      </c>
      <c r="E493" s="21" t="s">
        <v>29</v>
      </c>
      <c r="F493"/>
      <c r="G493"/>
    </row>
    <row r="494" spans="1:7">
      <c r="A494" s="14" t="s">
        <v>33</v>
      </c>
      <c r="D494" s="3" t="e">
        <f>LOG(D478/AVERAGE(D471,D474))</f>
        <v>#REF!</v>
      </c>
      <c r="F494"/>
      <c r="G494"/>
    </row>
    <row r="495" spans="1:7">
      <c r="A495" s="14" t="s">
        <v>34</v>
      </c>
      <c r="D495" s="29" t="e">
        <f>ROUND(10+20*D494,1)</f>
        <v>#REF!</v>
      </c>
      <c r="E495" s="27" t="s">
        <v>30</v>
      </c>
      <c r="F495"/>
      <c r="G495"/>
    </row>
    <row r="496" spans="1:7">
      <c r="A496" s="13" t="s">
        <v>35</v>
      </c>
      <c r="B496" s="13"/>
      <c r="C496" s="13"/>
      <c r="D496" s="13" t="e">
        <f>LOG(D474/D478)</f>
        <v>#REF!</v>
      </c>
      <c r="E496" s="3"/>
      <c r="F496"/>
      <c r="G496"/>
    </row>
    <row r="497" spans="1:7">
      <c r="A497" s="13" t="s">
        <v>36</v>
      </c>
      <c r="B497" s="13"/>
      <c r="C497" s="13"/>
      <c r="D497" s="20" t="e">
        <f>ROUND(10+10*ABS(D496),1)</f>
        <v>#REF!</v>
      </c>
      <c r="E497" s="21" t="s">
        <v>29</v>
      </c>
      <c r="F497"/>
      <c r="G497"/>
    </row>
    <row r="498" spans="1:7">
      <c r="A498" s="14" t="s">
        <v>37</v>
      </c>
      <c r="D498" s="3" t="e">
        <f>LOG(D471/D479)</f>
        <v>#REF!</v>
      </c>
      <c r="E498" s="3"/>
      <c r="F498"/>
      <c r="G498"/>
    </row>
    <row r="499" spans="1:7">
      <c r="A499" s="14" t="s">
        <v>38</v>
      </c>
      <c r="D499" s="25" t="e">
        <f>ROUND(10+10*ABS(D498),1)</f>
        <v>#REF!</v>
      </c>
      <c r="E499" s="21" t="s">
        <v>29</v>
      </c>
      <c r="F499"/>
      <c r="G499"/>
    </row>
    <row r="500" spans="1:7">
      <c r="A500" s="13" t="s">
        <v>39</v>
      </c>
      <c r="B500" s="13"/>
      <c r="C500" s="13"/>
      <c r="D500" s="13" t="e">
        <f>LOG(D479/AVERAGE(D471,D475))</f>
        <v>#REF!</v>
      </c>
      <c r="F500"/>
      <c r="G500"/>
    </row>
    <row r="501" spans="1:7">
      <c r="A501" s="13" t="s">
        <v>40</v>
      </c>
      <c r="B501" s="13"/>
      <c r="C501" s="13"/>
      <c r="D501" s="28" t="e">
        <f>ROUND(10+20*D500,1)</f>
        <v>#REF!</v>
      </c>
      <c r="E501" s="27" t="s">
        <v>30</v>
      </c>
      <c r="F501"/>
      <c r="G501"/>
    </row>
    <row r="502" spans="1:7">
      <c r="A502" s="14" t="s">
        <v>41</v>
      </c>
      <c r="D502" s="3" t="e">
        <f>LOG(D475/D479)</f>
        <v>#REF!</v>
      </c>
      <c r="E502" s="3"/>
      <c r="F502"/>
      <c r="G502"/>
    </row>
    <row r="503" spans="1:7">
      <c r="A503" s="14" t="s">
        <v>42</v>
      </c>
      <c r="D503" s="25" t="e">
        <f>ROUND(10+10*ABS(D502),1)</f>
        <v>#REF!</v>
      </c>
      <c r="E503" s="21" t="s">
        <v>29</v>
      </c>
      <c r="F503"/>
      <c r="G503"/>
    </row>
    <row r="506" spans="1:7">
      <c r="A506" s="12" t="s">
        <v>69</v>
      </c>
      <c r="B506" s="12"/>
      <c r="C506" s="12"/>
      <c r="D506" s="3"/>
      <c r="E506" s="3"/>
      <c r="F506"/>
      <c r="G506"/>
    </row>
    <row r="507" spans="1:7">
      <c r="A507" s="17" t="s">
        <v>10</v>
      </c>
      <c r="B507" s="17"/>
      <c r="C507" s="17"/>
      <c r="D507" s="17">
        <v>14</v>
      </c>
      <c r="E507" s="3"/>
      <c r="F507"/>
      <c r="G507"/>
    </row>
    <row r="508" spans="1:7">
      <c r="A508" s="18" t="s">
        <v>52</v>
      </c>
      <c r="B508" s="18"/>
      <c r="C508" s="18"/>
      <c r="D508" s="18">
        <f t="shared" ref="D508:D516" si="12">D471</f>
        <v>484</v>
      </c>
      <c r="E508" s="3"/>
      <c r="F508"/>
      <c r="G508"/>
    </row>
    <row r="509" spans="1:7">
      <c r="A509" s="19" t="s">
        <v>54</v>
      </c>
      <c r="B509" s="19"/>
      <c r="C509" s="19"/>
      <c r="D509" s="19">
        <f t="shared" si="12"/>
        <v>360</v>
      </c>
      <c r="E509" s="3"/>
      <c r="F509"/>
      <c r="G509"/>
    </row>
    <row r="510" spans="1:7">
      <c r="A510" s="19" t="s">
        <v>55</v>
      </c>
      <c r="B510" s="19"/>
      <c r="C510" s="19"/>
      <c r="D510" s="19" t="e">
        <f t="shared" si="12"/>
        <v>#REF!</v>
      </c>
      <c r="E510" s="3"/>
      <c r="F510"/>
      <c r="G510"/>
    </row>
    <row r="511" spans="1:7">
      <c r="A511" s="19" t="s">
        <v>56</v>
      </c>
      <c r="B511" s="19"/>
      <c r="C511" s="19"/>
      <c r="D511" s="19" t="e">
        <f t="shared" si="12"/>
        <v>#REF!</v>
      </c>
      <c r="E511" s="3"/>
      <c r="F511"/>
      <c r="G511"/>
    </row>
    <row r="512" spans="1:7">
      <c r="A512" s="19" t="s">
        <v>57</v>
      </c>
      <c r="B512" s="19"/>
      <c r="C512" s="19"/>
      <c r="D512" s="19" t="e">
        <f t="shared" si="12"/>
        <v>#REF!</v>
      </c>
      <c r="E512" s="3"/>
      <c r="F512"/>
      <c r="G512"/>
    </row>
    <row r="513" spans="1:7">
      <c r="A513" s="18" t="s">
        <v>58</v>
      </c>
      <c r="B513" s="18"/>
      <c r="C513" s="18"/>
      <c r="D513" s="18">
        <f t="shared" si="12"/>
        <v>360</v>
      </c>
      <c r="E513" s="3"/>
      <c r="F513"/>
      <c r="G513"/>
    </row>
    <row r="514" spans="1:7">
      <c r="A514" s="18" t="s">
        <v>59</v>
      </c>
      <c r="B514" s="18"/>
      <c r="C514" s="18"/>
      <c r="D514" s="18" t="e">
        <f t="shared" si="12"/>
        <v>#REF!</v>
      </c>
      <c r="E514" s="3"/>
      <c r="F514"/>
      <c r="G514"/>
    </row>
    <row r="515" spans="1:7">
      <c r="A515" s="18" t="s">
        <v>60</v>
      </c>
      <c r="B515" s="18"/>
      <c r="C515" s="18"/>
      <c r="D515" s="18" t="e">
        <f t="shared" si="12"/>
        <v>#REF!</v>
      </c>
      <c r="E515" s="3"/>
      <c r="F515"/>
      <c r="G515"/>
    </row>
    <row r="516" spans="1:7">
      <c r="A516" s="18" t="s">
        <v>61</v>
      </c>
      <c r="B516" s="18"/>
      <c r="C516" s="18"/>
      <c r="D516" s="18" t="e">
        <f t="shared" si="12"/>
        <v>#REF!</v>
      </c>
      <c r="E516" s="3"/>
      <c r="F516"/>
      <c r="G516"/>
    </row>
    <row r="517" spans="1:7">
      <c r="A517" s="13" t="s">
        <v>8</v>
      </c>
      <c r="B517" s="13"/>
      <c r="C517" s="13"/>
      <c r="D517" s="13">
        <f>LOG(D508/D513)</f>
        <v>0.12854286087712524</v>
      </c>
      <c r="E517" s="3"/>
      <c r="F517"/>
      <c r="G517"/>
    </row>
    <row r="518" spans="1:7">
      <c r="A518" s="13" t="s">
        <v>9</v>
      </c>
      <c r="B518" s="13"/>
      <c r="C518" s="13"/>
      <c r="D518" s="20">
        <f>ROUND(10+10*ABS(D517),1)</f>
        <v>11.3</v>
      </c>
      <c r="E518" s="21" t="s">
        <v>29</v>
      </c>
      <c r="F518"/>
      <c r="G518"/>
    </row>
    <row r="519" spans="1:7">
      <c r="A519" s="3" t="s">
        <v>11</v>
      </c>
      <c r="B519" s="3"/>
      <c r="C519" s="3"/>
      <c r="D519" s="3">
        <f>IF(LOG(D513/AVERAGE(D508,D509))&lt;LOG(3),LOG(3),LOG(D513/AVERAGE(D508,D509)))</f>
        <v>0.47712125471966244</v>
      </c>
      <c r="E519" s="3"/>
      <c r="F519"/>
      <c r="G519"/>
    </row>
    <row r="520" spans="1:7">
      <c r="A520" s="3" t="s">
        <v>3</v>
      </c>
      <c r="B520" s="3"/>
      <c r="C520" s="3"/>
      <c r="D520" s="24">
        <f>ROUND(3-14.1*D519+5.7*D519^2,1)</f>
        <v>-2.4</v>
      </c>
      <c r="E520" s="23" t="s">
        <v>62</v>
      </c>
      <c r="F520"/>
      <c r="G520"/>
    </row>
    <row r="521" spans="1:7">
      <c r="A521" s="13" t="s">
        <v>20</v>
      </c>
      <c r="B521" s="13"/>
      <c r="C521" s="13"/>
      <c r="D521" s="13">
        <f>LOG(D509/D513)</f>
        <v>0</v>
      </c>
      <c r="E521" s="3"/>
      <c r="F521"/>
      <c r="G521"/>
    </row>
    <row r="522" spans="1:7">
      <c r="A522" s="13" t="s">
        <v>4</v>
      </c>
      <c r="B522" s="13"/>
      <c r="C522" s="13"/>
      <c r="D522" s="20">
        <f>ROUND(10+10*ABS(D521),1)</f>
        <v>10</v>
      </c>
      <c r="E522" s="21" t="s">
        <v>29</v>
      </c>
      <c r="F522"/>
      <c r="G522"/>
    </row>
    <row r="523" spans="1:7">
      <c r="A523" s="3" t="s">
        <v>25</v>
      </c>
      <c r="B523" s="3"/>
      <c r="C523" s="3"/>
      <c r="D523" s="3" t="e">
        <f>LOG(D508/D514)</f>
        <v>#REF!</v>
      </c>
      <c r="E523" s="3"/>
      <c r="F523"/>
      <c r="G523"/>
    </row>
    <row r="524" spans="1:7">
      <c r="A524" s="3" t="s">
        <v>22</v>
      </c>
      <c r="B524" s="3"/>
      <c r="C524" s="3"/>
      <c r="D524" s="25" t="e">
        <f>ROUND(10+10*ABS(D523),1)</f>
        <v>#REF!</v>
      </c>
      <c r="E524" s="21" t="s">
        <v>29</v>
      </c>
      <c r="F524"/>
      <c r="G524"/>
    </row>
    <row r="525" spans="1:7">
      <c r="A525" s="13" t="s">
        <v>21</v>
      </c>
      <c r="B525" s="13"/>
      <c r="C525" s="13"/>
      <c r="D525" s="13" t="e">
        <f>IF(LOG(D514/AVERAGE(D508,D510))&lt;LOG(3),LOG(3),LOG(D514/AVERAGE(D508,D510)))</f>
        <v>#REF!</v>
      </c>
      <c r="E525" s="3"/>
      <c r="F525"/>
      <c r="G525"/>
    </row>
    <row r="526" spans="1:7">
      <c r="A526" s="13" t="s">
        <v>26</v>
      </c>
      <c r="B526" s="13"/>
      <c r="C526" s="13"/>
      <c r="D526" s="22" t="e">
        <f>ROUND(3-14.1*D525+5.7*D525^2,1)</f>
        <v>#REF!</v>
      </c>
      <c r="E526" s="23" t="s">
        <v>62</v>
      </c>
      <c r="F526"/>
      <c r="G526"/>
    </row>
    <row r="527" spans="1:7">
      <c r="A527" s="14" t="s">
        <v>27</v>
      </c>
      <c r="D527" s="3" t="e">
        <f>LOG(D510/D514)</f>
        <v>#REF!</v>
      </c>
      <c r="E527" s="3"/>
      <c r="F527"/>
      <c r="G527"/>
    </row>
    <row r="528" spans="1:7">
      <c r="A528" s="14" t="s">
        <v>28</v>
      </c>
      <c r="D528" s="25" t="e">
        <f>ROUND(10+10*ABS(D527),1)</f>
        <v>#REF!</v>
      </c>
      <c r="E528" s="21" t="s">
        <v>29</v>
      </c>
      <c r="F528"/>
      <c r="G528"/>
    </row>
    <row r="529" spans="1:7">
      <c r="A529" s="13" t="s">
        <v>31</v>
      </c>
      <c r="B529" s="13"/>
      <c r="C529" s="13"/>
      <c r="D529" s="13" t="e">
        <f>LOG(D508/D515)</f>
        <v>#REF!</v>
      </c>
      <c r="E529" s="3"/>
      <c r="F529"/>
      <c r="G529"/>
    </row>
    <row r="530" spans="1:7">
      <c r="A530" s="13" t="s">
        <v>32</v>
      </c>
      <c r="B530" s="13"/>
      <c r="C530" s="13"/>
      <c r="D530" s="20" t="e">
        <f>ROUND(5.7+5.7*D529^2+6,1)</f>
        <v>#REF!</v>
      </c>
      <c r="E530" s="21" t="s">
        <v>29</v>
      </c>
      <c r="F530"/>
      <c r="G530"/>
    </row>
    <row r="531" spans="1:7">
      <c r="A531" s="14" t="s">
        <v>33</v>
      </c>
      <c r="D531" s="3" t="e">
        <f>IF(LOG(D515/AVERAGE(D508,D511))&lt;LOG(3),LOG(3),LOG(D515/AVERAGE(D508,D511)))</f>
        <v>#REF!</v>
      </c>
      <c r="F531"/>
      <c r="G531"/>
    </row>
    <row r="532" spans="1:7">
      <c r="A532" s="14" t="s">
        <v>34</v>
      </c>
      <c r="D532" s="24" t="e">
        <f>ROUND(3-14.1*D531+5.7*D531^2,1)</f>
        <v>#REF!</v>
      </c>
      <c r="E532" s="23" t="s">
        <v>62</v>
      </c>
      <c r="F532"/>
      <c r="G532"/>
    </row>
    <row r="533" spans="1:7">
      <c r="A533" s="13" t="s">
        <v>35</v>
      </c>
      <c r="B533" s="13"/>
      <c r="C533" s="13"/>
      <c r="D533" s="13" t="e">
        <f>LOG(D511/D515)</f>
        <v>#REF!</v>
      </c>
      <c r="E533" s="3"/>
      <c r="F533"/>
      <c r="G533"/>
    </row>
    <row r="534" spans="1:7">
      <c r="A534" s="13" t="s">
        <v>36</v>
      </c>
      <c r="B534" s="13"/>
      <c r="C534" s="13"/>
      <c r="D534" s="20" t="e">
        <f>ROUND(10+10*ABS(D533),1)</f>
        <v>#REF!</v>
      </c>
      <c r="E534" s="21" t="s">
        <v>29</v>
      </c>
      <c r="F534"/>
      <c r="G534"/>
    </row>
    <row r="535" spans="1:7">
      <c r="A535" s="14" t="s">
        <v>37</v>
      </c>
      <c r="D535" s="3" t="e">
        <f>LOG(D508/D516)</f>
        <v>#REF!</v>
      </c>
      <c r="E535" s="3"/>
      <c r="F535"/>
      <c r="G535"/>
    </row>
    <row r="536" spans="1:7">
      <c r="A536" s="14" t="s">
        <v>38</v>
      </c>
      <c r="D536" s="25" t="e">
        <f>ROUND(10+10*ABS(D535),1)</f>
        <v>#REF!</v>
      </c>
      <c r="E536" s="21" t="s">
        <v>29</v>
      </c>
      <c r="F536"/>
      <c r="G536"/>
    </row>
    <row r="537" spans="1:7">
      <c r="A537" s="13" t="s">
        <v>39</v>
      </c>
      <c r="B537" s="13"/>
      <c r="C537" s="13"/>
      <c r="D537" s="13" t="e">
        <f>IF(LOG(D516/AVERAGE(D508,D512))&lt;LOG(3),LOG(3),LOG(D516/AVERAGE(D508,D512)))</f>
        <v>#REF!</v>
      </c>
      <c r="F537"/>
      <c r="G537"/>
    </row>
    <row r="538" spans="1:7">
      <c r="A538" s="13" t="s">
        <v>40</v>
      </c>
      <c r="B538" s="13"/>
      <c r="C538" s="13"/>
      <c r="D538" s="22" t="e">
        <f>ROUND(3-14.1*D537+5.7*D537^2,1)</f>
        <v>#REF!</v>
      </c>
      <c r="E538" s="23" t="s">
        <v>62</v>
      </c>
      <c r="F538"/>
      <c r="G538"/>
    </row>
    <row r="539" spans="1:7">
      <c r="A539" s="14" t="s">
        <v>41</v>
      </c>
      <c r="D539" s="3" t="e">
        <f>LOG(D512/D516)</f>
        <v>#REF!</v>
      </c>
      <c r="E539" s="3"/>
      <c r="F539"/>
      <c r="G539"/>
    </row>
    <row r="540" spans="1:7">
      <c r="A540" s="14" t="s">
        <v>42</v>
      </c>
      <c r="D540" s="25" t="e">
        <f>ROUND(10+10*ABS(D539),1)</f>
        <v>#REF!</v>
      </c>
      <c r="E540" s="21" t="s">
        <v>29</v>
      </c>
      <c r="F540"/>
      <c r="G540"/>
    </row>
    <row r="543" spans="1:7">
      <c r="A543" s="12" t="s">
        <v>70</v>
      </c>
      <c r="B543" s="12"/>
      <c r="C543" s="12"/>
      <c r="D543" s="3"/>
      <c r="E543" s="3"/>
      <c r="F543"/>
      <c r="G543"/>
    </row>
    <row r="544" spans="1:7">
      <c r="A544" s="17" t="s">
        <v>10</v>
      </c>
      <c r="B544" s="17"/>
      <c r="C544" s="17"/>
      <c r="D544" s="17">
        <v>15</v>
      </c>
      <c r="E544" s="3"/>
      <c r="F544"/>
      <c r="G544"/>
    </row>
    <row r="545" spans="1:7">
      <c r="A545" s="18" t="s">
        <v>52</v>
      </c>
      <c r="B545" s="18"/>
      <c r="C545" s="18"/>
      <c r="D545" s="18">
        <f t="shared" ref="D545:D553" si="13">D508</f>
        <v>484</v>
      </c>
      <c r="E545" s="3"/>
      <c r="F545"/>
      <c r="G545"/>
    </row>
    <row r="546" spans="1:7">
      <c r="A546" s="19" t="s">
        <v>54</v>
      </c>
      <c r="B546" s="19"/>
      <c r="C546" s="19"/>
      <c r="D546" s="19">
        <f t="shared" si="13"/>
        <v>360</v>
      </c>
      <c r="E546" s="3"/>
      <c r="F546"/>
      <c r="G546"/>
    </row>
    <row r="547" spans="1:7">
      <c r="A547" s="19" t="s">
        <v>55</v>
      </c>
      <c r="B547" s="19"/>
      <c r="C547" s="19"/>
      <c r="D547" s="19" t="e">
        <f t="shared" si="13"/>
        <v>#REF!</v>
      </c>
      <c r="E547" s="3"/>
      <c r="F547"/>
      <c r="G547"/>
    </row>
    <row r="548" spans="1:7">
      <c r="A548" s="19" t="s">
        <v>56</v>
      </c>
      <c r="B548" s="19"/>
      <c r="C548" s="19"/>
      <c r="D548" s="19" t="e">
        <f t="shared" si="13"/>
        <v>#REF!</v>
      </c>
      <c r="E548" s="3"/>
      <c r="F548"/>
      <c r="G548"/>
    </row>
    <row r="549" spans="1:7">
      <c r="A549" s="19" t="s">
        <v>57</v>
      </c>
      <c r="B549" s="19"/>
      <c r="C549" s="19"/>
      <c r="D549" s="19" t="e">
        <f t="shared" si="13"/>
        <v>#REF!</v>
      </c>
      <c r="E549" s="3"/>
      <c r="F549"/>
      <c r="G549"/>
    </row>
    <row r="550" spans="1:7">
      <c r="A550" s="18" t="s">
        <v>58</v>
      </c>
      <c r="B550" s="18"/>
      <c r="C550" s="18"/>
      <c r="D550" s="18">
        <f t="shared" si="13"/>
        <v>360</v>
      </c>
      <c r="E550" s="3"/>
      <c r="F550"/>
      <c r="G550"/>
    </row>
    <row r="551" spans="1:7">
      <c r="A551" s="18" t="s">
        <v>59</v>
      </c>
      <c r="B551" s="18"/>
      <c r="C551" s="18"/>
      <c r="D551" s="18" t="e">
        <f t="shared" si="13"/>
        <v>#REF!</v>
      </c>
      <c r="E551" s="3"/>
      <c r="F551"/>
      <c r="G551"/>
    </row>
    <row r="552" spans="1:7">
      <c r="A552" s="18" t="s">
        <v>60</v>
      </c>
      <c r="B552" s="18"/>
      <c r="C552" s="18"/>
      <c r="D552" s="18" t="e">
        <f t="shared" si="13"/>
        <v>#REF!</v>
      </c>
      <c r="E552" s="3"/>
      <c r="F552"/>
      <c r="G552"/>
    </row>
    <row r="553" spans="1:7">
      <c r="A553" s="18" t="s">
        <v>61</v>
      </c>
      <c r="B553" s="18"/>
      <c r="C553" s="18"/>
      <c r="D553" s="18" t="e">
        <f t="shared" si="13"/>
        <v>#REF!</v>
      </c>
      <c r="E553" s="3"/>
      <c r="F553"/>
      <c r="G553"/>
    </row>
    <row r="554" spans="1:7">
      <c r="A554" s="13" t="s">
        <v>8</v>
      </c>
      <c r="B554" s="13"/>
      <c r="C554" s="13"/>
      <c r="D554" s="13">
        <f>LOG(D546/AVERAGE(D545,D550))</f>
        <v>-6.9009950194386577E-2</v>
      </c>
      <c r="E554" s="3"/>
      <c r="F554"/>
      <c r="G554"/>
    </row>
    <row r="555" spans="1:7">
      <c r="A555" s="13" t="s">
        <v>9</v>
      </c>
      <c r="B555" s="13"/>
      <c r="C555" s="13"/>
      <c r="D555" s="28">
        <f>ROUND(10+20*D554,1)</f>
        <v>8.6</v>
      </c>
      <c r="E555" s="27" t="s">
        <v>30</v>
      </c>
      <c r="F555"/>
      <c r="G555"/>
    </row>
    <row r="556" spans="1:7">
      <c r="A556" s="3" t="s">
        <v>11</v>
      </c>
      <c r="B556" s="3"/>
      <c r="C556" s="3"/>
      <c r="D556" s="14">
        <f>LOG(D545/D546)</f>
        <v>0.12854286087712524</v>
      </c>
      <c r="E556" s="3"/>
      <c r="F556"/>
      <c r="G556"/>
    </row>
    <row r="557" spans="1:7">
      <c r="A557" s="3" t="s">
        <v>3</v>
      </c>
      <c r="B557" s="3"/>
      <c r="C557" s="3"/>
      <c r="D557" s="25">
        <f>ROUND(10+10*ABS(D556),1)</f>
        <v>11.3</v>
      </c>
      <c r="E557" s="21" t="s">
        <v>29</v>
      </c>
      <c r="F557"/>
      <c r="G557"/>
    </row>
    <row r="558" spans="1:7">
      <c r="A558" s="13" t="s">
        <v>20</v>
      </c>
      <c r="B558" s="13"/>
      <c r="C558" s="13"/>
      <c r="D558" s="13">
        <f>LOG(D546/D550)</f>
        <v>0</v>
      </c>
      <c r="E558" s="3"/>
      <c r="F558"/>
      <c r="G558"/>
    </row>
    <row r="559" spans="1:7">
      <c r="A559" s="13" t="s">
        <v>4</v>
      </c>
      <c r="B559" s="13"/>
      <c r="C559" s="13"/>
      <c r="D559" s="20">
        <f>ROUND(10+10*ABS(D558),1)</f>
        <v>10</v>
      </c>
      <c r="E559" s="21" t="s">
        <v>29</v>
      </c>
      <c r="F559"/>
      <c r="G559"/>
    </row>
    <row r="560" spans="1:7">
      <c r="A560" s="3" t="s">
        <v>25</v>
      </c>
      <c r="B560" s="3"/>
      <c r="C560" s="3"/>
      <c r="D560" s="3" t="e">
        <f>LOG(D547/AVERAGE(D545,D551))</f>
        <v>#REF!</v>
      </c>
      <c r="E560" s="3"/>
      <c r="F560"/>
      <c r="G560"/>
    </row>
    <row r="561" spans="1:7">
      <c r="A561" s="3" t="s">
        <v>22</v>
      </c>
      <c r="B561" s="3"/>
      <c r="C561" s="3"/>
      <c r="D561" s="29" t="e">
        <f>ROUND(10+20*D560,1)</f>
        <v>#REF!</v>
      </c>
      <c r="E561" s="27" t="s">
        <v>30</v>
      </c>
      <c r="F561"/>
      <c r="G561"/>
    </row>
    <row r="562" spans="1:7">
      <c r="A562" s="13" t="s">
        <v>21</v>
      </c>
      <c r="B562" s="13"/>
      <c r="C562" s="13"/>
      <c r="D562" s="13" t="e">
        <f>LOG(D545/D547)</f>
        <v>#REF!</v>
      </c>
      <c r="E562" s="3"/>
      <c r="F562"/>
      <c r="G562"/>
    </row>
    <row r="563" spans="1:7">
      <c r="A563" s="13" t="s">
        <v>26</v>
      </c>
      <c r="B563" s="13"/>
      <c r="C563" s="13"/>
      <c r="D563" s="20" t="e">
        <f>ROUND(10+10*ABS(D562),1)</f>
        <v>#REF!</v>
      </c>
      <c r="E563" s="21" t="s">
        <v>29</v>
      </c>
      <c r="F563"/>
      <c r="G563"/>
    </row>
    <row r="564" spans="1:7">
      <c r="A564" s="14" t="s">
        <v>27</v>
      </c>
      <c r="D564" s="3" t="e">
        <f>LOG(D547/D551)</f>
        <v>#REF!</v>
      </c>
      <c r="E564" s="3"/>
      <c r="F564"/>
      <c r="G564"/>
    </row>
    <row r="565" spans="1:7">
      <c r="A565" s="14" t="s">
        <v>28</v>
      </c>
      <c r="D565" s="25" t="e">
        <f>ROUND(10+10*ABS(D564),1)</f>
        <v>#REF!</v>
      </c>
      <c r="E565" s="21" t="s">
        <v>29</v>
      </c>
      <c r="F565"/>
      <c r="G565"/>
    </row>
    <row r="566" spans="1:7">
      <c r="A566" s="13" t="s">
        <v>31</v>
      </c>
      <c r="B566" s="13"/>
      <c r="C566" s="13"/>
      <c r="D566" s="13" t="e">
        <f>LOG(D548/AVERAGE(D545,D552))</f>
        <v>#REF!</v>
      </c>
      <c r="E566" s="3"/>
      <c r="F566"/>
      <c r="G566"/>
    </row>
    <row r="567" spans="1:7">
      <c r="A567" s="13" t="s">
        <v>32</v>
      </c>
      <c r="B567" s="13"/>
      <c r="C567" s="13"/>
      <c r="D567" s="28" t="e">
        <f>ROUND(10+20*D566,1)</f>
        <v>#REF!</v>
      </c>
      <c r="E567" s="27" t="s">
        <v>30</v>
      </c>
      <c r="F567"/>
      <c r="G567"/>
    </row>
    <row r="568" spans="1:7">
      <c r="A568" s="14" t="s">
        <v>33</v>
      </c>
      <c r="D568" s="3" t="e">
        <f>LOG(D545/D548)</f>
        <v>#REF!</v>
      </c>
      <c r="F568"/>
      <c r="G568"/>
    </row>
    <row r="569" spans="1:7">
      <c r="A569" s="14" t="s">
        <v>34</v>
      </c>
      <c r="D569" s="25" t="e">
        <f>ROUND(10+10*ABS(D568),1)</f>
        <v>#REF!</v>
      </c>
      <c r="E569" s="21" t="s">
        <v>29</v>
      </c>
      <c r="F569"/>
      <c r="G569"/>
    </row>
    <row r="570" spans="1:7">
      <c r="A570" s="13" t="s">
        <v>35</v>
      </c>
      <c r="B570" s="13"/>
      <c r="C570" s="13"/>
      <c r="D570" s="13" t="e">
        <f>LOG(D548/D552)</f>
        <v>#REF!</v>
      </c>
      <c r="E570" s="3"/>
      <c r="F570"/>
      <c r="G570"/>
    </row>
    <row r="571" spans="1:7">
      <c r="A571" s="13" t="s">
        <v>36</v>
      </c>
      <c r="B571" s="13"/>
      <c r="C571" s="13"/>
      <c r="D571" s="20" t="e">
        <f>ROUND(10+10*ABS(D570),1)</f>
        <v>#REF!</v>
      </c>
      <c r="E571" s="21" t="s">
        <v>29</v>
      </c>
      <c r="F571"/>
      <c r="G571"/>
    </row>
    <row r="572" spans="1:7">
      <c r="A572" s="14" t="s">
        <v>37</v>
      </c>
      <c r="D572" s="3" t="e">
        <f>LOG(D549/AVERAGE(D545,D553))</f>
        <v>#REF!</v>
      </c>
      <c r="E572" s="3"/>
      <c r="F572"/>
      <c r="G572"/>
    </row>
    <row r="573" spans="1:7">
      <c r="A573" s="14" t="s">
        <v>38</v>
      </c>
      <c r="D573" s="29" t="e">
        <f>ROUND(10+20*D572,1)</f>
        <v>#REF!</v>
      </c>
      <c r="E573" s="27" t="s">
        <v>30</v>
      </c>
      <c r="F573"/>
      <c r="G573"/>
    </row>
    <row r="574" spans="1:7">
      <c r="A574" s="13" t="s">
        <v>39</v>
      </c>
      <c r="B574" s="13"/>
      <c r="C574" s="13"/>
      <c r="D574" s="13" t="e">
        <f>LOG(D545/D549)</f>
        <v>#REF!</v>
      </c>
      <c r="F574"/>
      <c r="G574"/>
    </row>
    <row r="575" spans="1:7">
      <c r="A575" s="13" t="s">
        <v>40</v>
      </c>
      <c r="B575" s="13"/>
      <c r="C575" s="13"/>
      <c r="D575" s="20" t="e">
        <f>ROUND(10+10*ABS(D574),1)</f>
        <v>#REF!</v>
      </c>
      <c r="E575" s="21" t="s">
        <v>29</v>
      </c>
      <c r="F575"/>
      <c r="G575"/>
    </row>
    <row r="576" spans="1:7">
      <c r="A576" s="14" t="s">
        <v>41</v>
      </c>
      <c r="D576" s="3" t="e">
        <f>LOG(D549/D553)</f>
        <v>#REF!</v>
      </c>
      <c r="E576" s="3"/>
      <c r="F576"/>
      <c r="G576"/>
    </row>
    <row r="577" spans="1:7">
      <c r="A577" s="14" t="s">
        <v>42</v>
      </c>
      <c r="D577" s="25" t="e">
        <f>ROUND(10+10*ABS(D576),1)</f>
        <v>#REF!</v>
      </c>
      <c r="E577" s="21" t="s">
        <v>29</v>
      </c>
      <c r="F577"/>
      <c r="G577"/>
    </row>
    <row r="580" spans="1:7">
      <c r="A580" s="12" t="s">
        <v>70</v>
      </c>
      <c r="B580" s="12"/>
      <c r="C580" s="12"/>
      <c r="D580" s="3"/>
      <c r="E580" s="3"/>
      <c r="F580"/>
      <c r="G580"/>
    </row>
    <row r="581" spans="1:7">
      <c r="A581" s="17" t="s">
        <v>10</v>
      </c>
      <c r="B581" s="17"/>
      <c r="C581" s="17"/>
      <c r="D581" s="17">
        <v>16</v>
      </c>
      <c r="E581" s="3"/>
      <c r="F581"/>
      <c r="G581"/>
    </row>
    <row r="582" spans="1:7">
      <c r="A582" s="18" t="s">
        <v>52</v>
      </c>
      <c r="B582" s="18"/>
      <c r="C582" s="18"/>
      <c r="D582" s="18">
        <f t="shared" ref="D582:D590" si="14">D545</f>
        <v>484</v>
      </c>
      <c r="E582" s="3"/>
      <c r="F582"/>
      <c r="G582"/>
    </row>
    <row r="583" spans="1:7">
      <c r="A583" s="19" t="s">
        <v>54</v>
      </c>
      <c r="B583" s="19"/>
      <c r="C583" s="19"/>
      <c r="D583" s="19">
        <f t="shared" si="14"/>
        <v>360</v>
      </c>
      <c r="E583" s="3"/>
      <c r="F583"/>
      <c r="G583"/>
    </row>
    <row r="584" spans="1:7">
      <c r="A584" s="19" t="s">
        <v>55</v>
      </c>
      <c r="B584" s="19"/>
      <c r="C584" s="19"/>
      <c r="D584" s="19" t="e">
        <f t="shared" si="14"/>
        <v>#REF!</v>
      </c>
      <c r="E584" s="3"/>
      <c r="F584"/>
      <c r="G584"/>
    </row>
    <row r="585" spans="1:7">
      <c r="A585" s="19" t="s">
        <v>56</v>
      </c>
      <c r="B585" s="19"/>
      <c r="C585" s="19"/>
      <c r="D585" s="19" t="e">
        <f t="shared" si="14"/>
        <v>#REF!</v>
      </c>
      <c r="E585" s="3"/>
      <c r="F585"/>
      <c r="G585"/>
    </row>
    <row r="586" spans="1:7">
      <c r="A586" s="19" t="s">
        <v>57</v>
      </c>
      <c r="B586" s="19"/>
      <c r="C586" s="19"/>
      <c r="D586" s="19" t="e">
        <f t="shared" si="14"/>
        <v>#REF!</v>
      </c>
      <c r="E586" s="3"/>
      <c r="F586"/>
      <c r="G586"/>
    </row>
    <row r="587" spans="1:7">
      <c r="A587" s="18" t="s">
        <v>58</v>
      </c>
      <c r="B587" s="18"/>
      <c r="C587" s="18"/>
      <c r="D587" s="18">
        <f t="shared" si="14"/>
        <v>360</v>
      </c>
      <c r="E587" s="3"/>
      <c r="F587"/>
      <c r="G587"/>
    </row>
    <row r="588" spans="1:7">
      <c r="A588" s="18" t="s">
        <v>59</v>
      </c>
      <c r="B588" s="18"/>
      <c r="C588" s="18"/>
      <c r="D588" s="18" t="e">
        <f t="shared" si="14"/>
        <v>#REF!</v>
      </c>
      <c r="E588" s="3"/>
      <c r="F588"/>
      <c r="G588"/>
    </row>
    <row r="589" spans="1:7">
      <c r="A589" s="18" t="s">
        <v>60</v>
      </c>
      <c r="B589" s="18"/>
      <c r="C589" s="18"/>
      <c r="D589" s="18" t="e">
        <f t="shared" si="14"/>
        <v>#REF!</v>
      </c>
      <c r="E589" s="3"/>
      <c r="F589"/>
      <c r="G589"/>
    </row>
    <row r="590" spans="1:7">
      <c r="A590" s="18" t="s">
        <v>61</v>
      </c>
      <c r="B590" s="18"/>
      <c r="C590" s="18"/>
      <c r="D590" s="18" t="e">
        <f t="shared" si="14"/>
        <v>#REF!</v>
      </c>
      <c r="E590" s="3"/>
      <c r="F590"/>
      <c r="G590"/>
    </row>
    <row r="591" spans="1:7">
      <c r="A591" s="13" t="s">
        <v>8</v>
      </c>
      <c r="B591" s="13"/>
      <c r="C591" s="13"/>
      <c r="D591" s="13">
        <f>IF(LOG(D583/AVERAGE(D582,D587))&lt;LOG(3),LOG(3),(LOG(D583/AVERAGE(D582,D587))))</f>
        <v>0.47712125471966244</v>
      </c>
      <c r="E591" s="3"/>
      <c r="F591"/>
      <c r="G591"/>
    </row>
    <row r="592" spans="1:7">
      <c r="A592" s="13" t="s">
        <v>9</v>
      </c>
      <c r="B592" s="13"/>
      <c r="C592" s="13"/>
      <c r="D592" s="22">
        <f>ROUND(3-14.1*D591+5.7*D591^2,1)</f>
        <v>-2.4</v>
      </c>
      <c r="E592" s="23" t="s">
        <v>62</v>
      </c>
      <c r="F592"/>
      <c r="G592"/>
    </row>
    <row r="593" spans="1:7">
      <c r="A593" s="3" t="s">
        <v>11</v>
      </c>
      <c r="B593" s="3"/>
      <c r="C593" s="3"/>
      <c r="D593" s="14">
        <f>LOG(D582/D583)</f>
        <v>0.12854286087712524</v>
      </c>
      <c r="E593" s="3"/>
      <c r="F593"/>
      <c r="G593"/>
    </row>
    <row r="594" spans="1:7">
      <c r="A594" s="3" t="s">
        <v>3</v>
      </c>
      <c r="B594" s="3"/>
      <c r="C594" s="3"/>
      <c r="D594" s="25">
        <f>ROUND(10+10*ABS(D593),1)</f>
        <v>11.3</v>
      </c>
      <c r="E594" s="21" t="s">
        <v>29</v>
      </c>
      <c r="F594"/>
      <c r="G594"/>
    </row>
    <row r="595" spans="1:7">
      <c r="A595" s="13" t="s">
        <v>20</v>
      </c>
      <c r="B595" s="13"/>
      <c r="C595" s="13"/>
      <c r="D595" s="13">
        <f>LOG(D583/D587)</f>
        <v>0</v>
      </c>
      <c r="E595" s="3"/>
      <c r="F595"/>
      <c r="G595"/>
    </row>
    <row r="596" spans="1:7">
      <c r="A596" s="13" t="s">
        <v>4</v>
      </c>
      <c r="B596" s="13"/>
      <c r="C596" s="13"/>
      <c r="D596" s="20">
        <f>ROUND(10+10*ABS(D595),1)</f>
        <v>10</v>
      </c>
      <c r="E596" s="21" t="s">
        <v>29</v>
      </c>
      <c r="F596"/>
      <c r="G596"/>
    </row>
    <row r="597" spans="1:7">
      <c r="A597" s="3" t="s">
        <v>25</v>
      </c>
      <c r="B597" s="3"/>
      <c r="C597" s="3"/>
      <c r="D597" s="3" t="e">
        <f>IF(LOG(D584/AVERAGE(D582,D588))&lt;LOG(3),LOG(3),LOG(D584/AVERAGE(D582,D588)))</f>
        <v>#REF!</v>
      </c>
      <c r="E597" s="3"/>
      <c r="F597"/>
      <c r="G597"/>
    </row>
    <row r="598" spans="1:7">
      <c r="A598" s="3" t="s">
        <v>22</v>
      </c>
      <c r="B598" s="3"/>
      <c r="C598" s="3"/>
      <c r="D598" s="24" t="e">
        <f>ROUND(3-14.1*D597+5.7*D597^2,1)</f>
        <v>#REF!</v>
      </c>
      <c r="E598" s="23" t="s">
        <v>62</v>
      </c>
      <c r="F598"/>
      <c r="G598"/>
    </row>
    <row r="599" spans="1:7">
      <c r="A599" s="13" t="s">
        <v>21</v>
      </c>
      <c r="B599" s="13"/>
      <c r="C599" s="13"/>
      <c r="D599" s="13" t="e">
        <f>LOG(D582/D584)</f>
        <v>#REF!</v>
      </c>
      <c r="E599" s="3"/>
      <c r="F599"/>
      <c r="G599"/>
    </row>
    <row r="600" spans="1:7">
      <c r="A600" s="13" t="s">
        <v>26</v>
      </c>
      <c r="B600" s="13"/>
      <c r="C600" s="13"/>
      <c r="D600" s="20" t="e">
        <f>ROUND(10+10*ABS(D599),1)</f>
        <v>#REF!</v>
      </c>
      <c r="E600" s="21" t="s">
        <v>29</v>
      </c>
      <c r="F600"/>
      <c r="G600"/>
    </row>
    <row r="601" spans="1:7">
      <c r="A601" s="14" t="s">
        <v>27</v>
      </c>
      <c r="D601" s="3" t="e">
        <f>LOG(D584/D588)</f>
        <v>#REF!</v>
      </c>
      <c r="E601" s="3"/>
      <c r="F601"/>
      <c r="G601"/>
    </row>
    <row r="602" spans="1:7">
      <c r="A602" s="14" t="s">
        <v>28</v>
      </c>
      <c r="D602" s="25" t="e">
        <f>ROUND(10+10*ABS(D601),1)</f>
        <v>#REF!</v>
      </c>
      <c r="E602" s="21" t="s">
        <v>29</v>
      </c>
      <c r="F602"/>
      <c r="G602"/>
    </row>
    <row r="603" spans="1:7">
      <c r="A603" s="13" t="s">
        <v>31</v>
      </c>
      <c r="B603" s="13"/>
      <c r="C603" s="13"/>
      <c r="D603" s="13" t="e">
        <f>IF(LOG(D585/AVERAGE(D582,D589))&lt;LOG(3),LOG(3),LOG(D585/AVERAGE(D582,D589)))</f>
        <v>#REF!</v>
      </c>
      <c r="E603" s="3"/>
      <c r="F603"/>
      <c r="G603"/>
    </row>
    <row r="604" spans="1:7">
      <c r="A604" s="13" t="s">
        <v>32</v>
      </c>
      <c r="B604" s="13"/>
      <c r="C604" s="13"/>
      <c r="D604" s="22" t="e">
        <f>ROUND(3-14.1*D603+5.7*D603^2,1)</f>
        <v>#REF!</v>
      </c>
      <c r="E604" s="23" t="s">
        <v>62</v>
      </c>
      <c r="F604"/>
      <c r="G604"/>
    </row>
    <row r="605" spans="1:7">
      <c r="A605" s="14" t="s">
        <v>33</v>
      </c>
      <c r="D605" s="3" t="e">
        <f>LOG(D582/D585)</f>
        <v>#REF!</v>
      </c>
      <c r="F605"/>
      <c r="G605"/>
    </row>
    <row r="606" spans="1:7">
      <c r="A606" s="14" t="s">
        <v>34</v>
      </c>
      <c r="D606" s="25" t="e">
        <f>ROUND(10+10*ABS(D605),1)</f>
        <v>#REF!</v>
      </c>
      <c r="E606" s="21" t="s">
        <v>29</v>
      </c>
      <c r="F606"/>
      <c r="G606"/>
    </row>
    <row r="607" spans="1:7">
      <c r="A607" s="13" t="s">
        <v>35</v>
      </c>
      <c r="B607" s="13"/>
      <c r="C607" s="13"/>
      <c r="D607" s="13" t="e">
        <f>LOG(D585/D589)</f>
        <v>#REF!</v>
      </c>
      <c r="E607" s="3"/>
      <c r="F607"/>
      <c r="G607"/>
    </row>
    <row r="608" spans="1:7">
      <c r="A608" s="13" t="s">
        <v>36</v>
      </c>
      <c r="B608" s="13"/>
      <c r="C608" s="13"/>
      <c r="D608" s="20" t="e">
        <f>ROUND(10+10*ABS(D607),1)</f>
        <v>#REF!</v>
      </c>
      <c r="E608" s="21" t="s">
        <v>29</v>
      </c>
      <c r="F608"/>
      <c r="G608"/>
    </row>
    <row r="609" spans="1:7">
      <c r="A609" s="14" t="s">
        <v>37</v>
      </c>
      <c r="D609" s="3" t="e">
        <f>IF(LOG(D586/AVERAGE(D582,D590))&lt;LOG(3),LOG(3),LOG(D586/AVERAGE(D582,D590)))</f>
        <v>#REF!</v>
      </c>
      <c r="E609" s="3"/>
      <c r="F609"/>
      <c r="G609"/>
    </row>
    <row r="610" spans="1:7">
      <c r="A610" s="14" t="s">
        <v>38</v>
      </c>
      <c r="D610" s="24" t="e">
        <f>ROUND(3-14.1*D609+5.7*D609^2,1)</f>
        <v>#REF!</v>
      </c>
      <c r="E610" s="23" t="s">
        <v>62</v>
      </c>
      <c r="F610"/>
      <c r="G610"/>
    </row>
    <row r="611" spans="1:7">
      <c r="A611" s="13" t="s">
        <v>39</v>
      </c>
      <c r="B611" s="13"/>
      <c r="C611" s="13"/>
      <c r="D611" s="13" t="e">
        <f>LOG(D582/D586)</f>
        <v>#REF!</v>
      </c>
      <c r="F611"/>
      <c r="G611"/>
    </row>
    <row r="612" spans="1:7">
      <c r="A612" s="13" t="s">
        <v>40</v>
      </c>
      <c r="B612" s="13"/>
      <c r="C612" s="13"/>
      <c r="D612" s="20" t="e">
        <f>ROUND(10+10*ABS(D611),1)</f>
        <v>#REF!</v>
      </c>
      <c r="E612" s="21" t="s">
        <v>29</v>
      </c>
      <c r="F612"/>
      <c r="G612"/>
    </row>
    <row r="613" spans="1:7">
      <c r="A613" s="14" t="s">
        <v>41</v>
      </c>
      <c r="D613" s="3" t="e">
        <f>LOG(D586/D590)</f>
        <v>#REF!</v>
      </c>
      <c r="E613" s="3"/>
      <c r="F613"/>
      <c r="G613"/>
    </row>
    <row r="614" spans="1:7">
      <c r="A614" s="14" t="s">
        <v>42</v>
      </c>
      <c r="D614" s="25" t="e">
        <f>ROUND(10+10*ABS(D613),1)</f>
        <v>#REF!</v>
      </c>
      <c r="E614" s="21" t="s">
        <v>29</v>
      </c>
      <c r="F614"/>
      <c r="G61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2BA2-2482-45BD-BD4D-C6C9789CEE3B}">
  <dimension ref="A1:P614"/>
  <sheetViews>
    <sheetView workbookViewId="0">
      <selection activeCell="D21" sqref="D21"/>
    </sheetView>
  </sheetViews>
  <sheetFormatPr defaultRowHeight="14.4"/>
  <cols>
    <col min="1" max="1" width="64.88671875" style="14" bestFit="1" customWidth="1"/>
    <col min="2" max="2" width="3.21875" style="14" customWidth="1"/>
    <col min="3" max="3" width="3.5546875" style="14" customWidth="1"/>
    <col min="4" max="4" width="15.88671875" style="14" bestFit="1" customWidth="1"/>
    <col min="5" max="5" width="17.88671875" style="14" bestFit="1" customWidth="1"/>
    <col min="6" max="7" width="8.88671875" style="26"/>
  </cols>
  <sheetData>
    <row r="1" spans="1:16">
      <c r="A1" s="1"/>
      <c r="B1" s="1"/>
      <c r="C1" s="1"/>
      <c r="D1" s="1" t="s">
        <v>0</v>
      </c>
      <c r="E1" s="1" t="s">
        <v>1</v>
      </c>
      <c r="F1"/>
      <c r="G1" s="3">
        <v>1</v>
      </c>
      <c r="I1">
        <v>2</v>
      </c>
      <c r="K1">
        <v>3</v>
      </c>
      <c r="M1">
        <v>4</v>
      </c>
      <c r="O1">
        <v>5</v>
      </c>
    </row>
    <row r="2" spans="1:16">
      <c r="A2" s="2" t="s">
        <v>2</v>
      </c>
      <c r="B2" s="2"/>
      <c r="C2" s="2"/>
      <c r="D2" s="4">
        <f>'Baixo-Cima'!D2</f>
        <v>60</v>
      </c>
      <c r="E2" s="2"/>
      <c r="F2"/>
    </row>
    <row r="3" spans="1:16">
      <c r="A3" s="1" t="s">
        <v>74</v>
      </c>
      <c r="B3" s="1"/>
      <c r="C3" s="1"/>
      <c r="D3" s="5">
        <v>20</v>
      </c>
      <c r="E3" s="8"/>
      <c r="F3"/>
      <c r="G3"/>
    </row>
    <row r="4" spans="1:16">
      <c r="A4" s="5" t="s">
        <v>78</v>
      </c>
      <c r="B4" s="5"/>
      <c r="C4" s="5"/>
      <c r="D4" s="11">
        <f ca="1">'Baixo-Cima'!D34-'Baixo-Cima'!D35</f>
        <v>57.6</v>
      </c>
      <c r="E4" s="8"/>
      <c r="F4"/>
      <c r="G4"/>
    </row>
    <row r="5" spans="1:16">
      <c r="A5" s="5" t="s">
        <v>82</v>
      </c>
      <c r="B5" s="5"/>
      <c r="C5" s="5"/>
      <c r="D5" s="11">
        <f>'Baixo-Cima'!D14</f>
        <v>53.9</v>
      </c>
      <c r="E5" s="8"/>
      <c r="F5"/>
      <c r="G5"/>
    </row>
    <row r="6" spans="1:16">
      <c r="A6" s="10" t="s">
        <v>81</v>
      </c>
      <c r="B6" s="10"/>
      <c r="C6" s="10"/>
      <c r="D6" s="11">
        <f>'Baixo-Cima'!D14</f>
        <v>53.9</v>
      </c>
      <c r="E6" s="8"/>
      <c r="F6"/>
      <c r="G6"/>
    </row>
    <row r="7" spans="1:16">
      <c r="A7" s="2" t="s">
        <v>79</v>
      </c>
      <c r="B7" s="2"/>
      <c r="C7" s="2"/>
      <c r="D7" s="11">
        <f>'Lado-LadoAuxiliarBaixoCima1'!D7</f>
        <v>58.7</v>
      </c>
      <c r="E7" s="9"/>
      <c r="F7"/>
      <c r="G7"/>
    </row>
    <row r="8" spans="1:16">
      <c r="A8" s="9" t="s">
        <v>53</v>
      </c>
      <c r="B8" s="9"/>
      <c r="C8" s="9"/>
      <c r="D8" s="11">
        <f>'Lado-LadoAuxiliarBaixoCima1'!D8</f>
        <v>484</v>
      </c>
      <c r="E8" s="9"/>
      <c r="F8"/>
      <c r="G8">
        <v>6</v>
      </c>
      <c r="J8">
        <v>7</v>
      </c>
      <c r="L8">
        <v>8</v>
      </c>
      <c r="N8">
        <v>9</v>
      </c>
      <c r="P8">
        <v>10</v>
      </c>
    </row>
    <row r="9" spans="1:16">
      <c r="A9" s="5" t="s">
        <v>12</v>
      </c>
      <c r="B9" s="5"/>
      <c r="C9" s="5"/>
      <c r="D9" s="10">
        <v>53.9</v>
      </c>
      <c r="E9" s="10"/>
      <c r="F9"/>
      <c r="G9"/>
    </row>
    <row r="10" spans="1:16">
      <c r="A10" s="10" t="s">
        <v>13</v>
      </c>
      <c r="B10" s="10"/>
      <c r="C10" s="10"/>
      <c r="D10" s="10">
        <v>360</v>
      </c>
      <c r="E10" s="10"/>
      <c r="F10"/>
      <c r="G10"/>
    </row>
    <row r="11" spans="1:16">
      <c r="A11" s="9" t="s">
        <v>85</v>
      </c>
      <c r="B11" s="9"/>
      <c r="C11" s="9"/>
      <c r="D11" s="9">
        <v>4</v>
      </c>
      <c r="E11" s="9"/>
      <c r="F11"/>
      <c r="G11"/>
    </row>
    <row r="12" spans="1:16">
      <c r="A12" s="8" t="s">
        <v>51</v>
      </c>
      <c r="B12" s="8"/>
      <c r="C12" s="8"/>
      <c r="D12" s="8">
        <v>1</v>
      </c>
      <c r="E12" s="8"/>
      <c r="F12"/>
      <c r="G12"/>
    </row>
    <row r="13" spans="1:16">
      <c r="A13" s="8" t="s">
        <v>5</v>
      </c>
      <c r="B13" s="11">
        <f>D12</f>
        <v>1</v>
      </c>
      <c r="C13" s="11">
        <v>2</v>
      </c>
      <c r="D13" s="11">
        <f ca="1">OFFSET($D$37,37*(B13-1)+C13,0)</f>
        <v>13.9</v>
      </c>
      <c r="E13" s="8"/>
      <c r="F13"/>
      <c r="G13"/>
    </row>
    <row r="14" spans="1:16">
      <c r="A14" s="8" t="s">
        <v>6</v>
      </c>
      <c r="B14" s="11">
        <f>B13</f>
        <v>1</v>
      </c>
      <c r="C14" s="11">
        <v>4</v>
      </c>
      <c r="D14" s="11">
        <f ca="1">OFFSET($D$37,37*(B14-1)+C14,0)</f>
        <v>15.8</v>
      </c>
      <c r="E14" s="8"/>
      <c r="F14"/>
      <c r="G14"/>
    </row>
    <row r="15" spans="1:16">
      <c r="A15" s="9" t="s">
        <v>83</v>
      </c>
      <c r="B15" s="9"/>
      <c r="C15" s="9"/>
      <c r="D15" s="11">
        <f ca="1">ROUND((D4+(D5-D7)/2)-D13-10*LOG(D3/D11),1)</f>
        <v>34.299999999999997</v>
      </c>
      <c r="E15" s="9"/>
      <c r="F15"/>
      <c r="G15">
        <v>11</v>
      </c>
      <c r="J15">
        <v>12</v>
      </c>
      <c r="M15">
        <v>13</v>
      </c>
      <c r="O15">
        <v>14</v>
      </c>
    </row>
    <row r="16" spans="1:16">
      <c r="A16" s="10" t="s">
        <v>84</v>
      </c>
      <c r="B16" s="10"/>
      <c r="C16" s="10"/>
      <c r="D16" s="11">
        <f ca="1">ROUND((D4+(D5-D9)/2)-D14-10*LOG(D3/D11),1)</f>
        <v>34.799999999999997</v>
      </c>
      <c r="E16" s="10"/>
      <c r="F16"/>
      <c r="G16"/>
    </row>
    <row r="17" spans="1:9">
      <c r="A17" s="9" t="s">
        <v>49</v>
      </c>
      <c r="B17" s="9"/>
      <c r="C17" s="9"/>
      <c r="D17" s="11">
        <f>'Lado-LadoAuxiliarBaixoCima1'!D17</f>
        <v>0.5</v>
      </c>
      <c r="E17" s="9"/>
      <c r="F17"/>
      <c r="G17"/>
    </row>
    <row r="18" spans="1:9">
      <c r="A18" s="10" t="s">
        <v>77</v>
      </c>
      <c r="B18" s="10"/>
      <c r="C18" s="10"/>
      <c r="D18" s="4">
        <f>IF(D17=0.5,10,0.16*D2/D17)</f>
        <v>10</v>
      </c>
      <c r="E18" s="10"/>
      <c r="F18"/>
      <c r="G18"/>
    </row>
    <row r="19" spans="1:9">
      <c r="A19" s="10" t="s">
        <v>99</v>
      </c>
      <c r="B19" s="10"/>
      <c r="C19" s="10"/>
      <c r="D19" s="11">
        <f ca="1">ROUND(10*LOG(10^((D15)/10)+10^((D16)/10)),1)</f>
        <v>37.6</v>
      </c>
      <c r="E19" s="10"/>
      <c r="F19"/>
      <c r="G19"/>
    </row>
    <row r="20" spans="1:9">
      <c r="A20" s="9" t="s">
        <v>66</v>
      </c>
      <c r="B20" s="9"/>
      <c r="C20" s="9"/>
      <c r="D20" s="11">
        <f ca="1">D4-D19</f>
        <v>20</v>
      </c>
      <c r="E20" s="9"/>
      <c r="F20"/>
    </row>
    <row r="21" spans="1:9">
      <c r="A21" s="10" t="s">
        <v>76</v>
      </c>
      <c r="B21" s="10"/>
      <c r="C21" s="10"/>
      <c r="D21" s="16">
        <f ca="1">ROUND(D19-10*LOG(0.16*D2/(D17*D18)),0)</f>
        <v>35</v>
      </c>
      <c r="E21" s="10"/>
      <c r="F21"/>
      <c r="G21">
        <v>15</v>
      </c>
      <c r="I21">
        <v>16</v>
      </c>
    </row>
    <row r="22" spans="1:9">
      <c r="A22" s="15"/>
      <c r="B22" s="15"/>
      <c r="C22" s="15"/>
      <c r="D22" s="15"/>
      <c r="E22" s="15"/>
      <c r="F22"/>
      <c r="G22"/>
    </row>
    <row r="23" spans="1:9">
      <c r="A23" s="15"/>
      <c r="B23" s="15"/>
      <c r="C23" s="15"/>
      <c r="D23" s="15"/>
      <c r="E23" s="15"/>
      <c r="F23"/>
      <c r="G23"/>
    </row>
    <row r="24" spans="1:9">
      <c r="A24" s="3"/>
      <c r="B24" s="3"/>
      <c r="C24" s="3"/>
      <c r="D24" s="3"/>
      <c r="E24" s="3"/>
      <c r="F24"/>
      <c r="G24"/>
    </row>
    <row r="25" spans="1:9">
      <c r="A25" s="12" t="s">
        <v>7</v>
      </c>
      <c r="B25" s="12"/>
      <c r="C25" s="12"/>
      <c r="D25" s="3"/>
      <c r="E25" s="3"/>
      <c r="F25"/>
      <c r="G25"/>
    </row>
    <row r="26" spans="1:9">
      <c r="A26" s="17" t="s">
        <v>10</v>
      </c>
      <c r="B26" s="17"/>
      <c r="C26" s="17"/>
      <c r="D26" s="17">
        <v>1</v>
      </c>
      <c r="E26" s="3"/>
      <c r="F26"/>
    </row>
    <row r="27" spans="1:9">
      <c r="A27" s="18" t="s">
        <v>52</v>
      </c>
      <c r="B27" s="18"/>
      <c r="C27" s="18"/>
      <c r="D27" s="18">
        <f>D8</f>
        <v>484</v>
      </c>
      <c r="E27" s="3"/>
      <c r="F27"/>
      <c r="G27"/>
    </row>
    <row r="28" spans="1:9">
      <c r="A28" s="19" t="s">
        <v>54</v>
      </c>
      <c r="B28" s="19"/>
      <c r="C28" s="19"/>
      <c r="D28" s="19">
        <f>D6</f>
        <v>53.9</v>
      </c>
      <c r="E28" s="3"/>
      <c r="F28"/>
      <c r="G28"/>
    </row>
    <row r="29" spans="1:9">
      <c r="A29" s="19" t="s">
        <v>55</v>
      </c>
      <c r="B29" s="19"/>
      <c r="C29" s="19"/>
      <c r="D29" s="19" t="e">
        <f>#REF!</f>
        <v>#REF!</v>
      </c>
      <c r="E29" s="3"/>
      <c r="F29"/>
      <c r="G29"/>
    </row>
    <row r="30" spans="1:9">
      <c r="A30" s="19" t="s">
        <v>56</v>
      </c>
      <c r="B30" s="19"/>
      <c r="C30" s="19"/>
      <c r="D30" s="19" t="e">
        <f>#REF!</f>
        <v>#REF!</v>
      </c>
      <c r="E30" s="3"/>
      <c r="F30"/>
      <c r="G30"/>
    </row>
    <row r="31" spans="1:9">
      <c r="A31" s="19" t="s">
        <v>57</v>
      </c>
      <c r="B31" s="19"/>
      <c r="C31" s="19"/>
      <c r="D31" s="19" t="e">
        <f>#REF!</f>
        <v>#REF!</v>
      </c>
      <c r="E31" s="3"/>
      <c r="F31"/>
      <c r="G31"/>
    </row>
    <row r="32" spans="1:9">
      <c r="A32" s="18" t="s">
        <v>58</v>
      </c>
      <c r="B32" s="18"/>
      <c r="C32" s="18"/>
      <c r="D32" s="18">
        <f>D10</f>
        <v>360</v>
      </c>
      <c r="E32" s="3"/>
      <c r="F32"/>
      <c r="G32"/>
    </row>
    <row r="33" spans="1:7">
      <c r="A33" s="18" t="s">
        <v>59</v>
      </c>
      <c r="B33" s="18"/>
      <c r="C33" s="18"/>
      <c r="D33" s="18" t="e">
        <f>#REF!</f>
        <v>#REF!</v>
      </c>
      <c r="E33" s="3"/>
      <c r="F33"/>
      <c r="G33"/>
    </row>
    <row r="34" spans="1:7">
      <c r="A34" s="18" t="s">
        <v>60</v>
      </c>
      <c r="B34" s="18"/>
      <c r="C34" s="18"/>
      <c r="D34" s="18" t="e">
        <f>#REF!</f>
        <v>#REF!</v>
      </c>
      <c r="E34" s="3"/>
      <c r="F34"/>
      <c r="G34"/>
    </row>
    <row r="35" spans="1:7">
      <c r="A35" s="18" t="s">
        <v>61</v>
      </c>
      <c r="B35" s="18"/>
      <c r="C35" s="18"/>
      <c r="D35" s="18" t="e">
        <f>#REF!</f>
        <v>#REF!</v>
      </c>
      <c r="E35" s="3"/>
      <c r="F35"/>
      <c r="G35"/>
    </row>
    <row r="36" spans="1:7">
      <c r="A36" s="13" t="s">
        <v>8</v>
      </c>
      <c r="B36" s="13"/>
      <c r="C36" s="13"/>
      <c r="D36" s="13">
        <f>LOG(D27/D32)</f>
        <v>0.12854286087712524</v>
      </c>
      <c r="E36" s="3"/>
      <c r="F36"/>
      <c r="G36"/>
    </row>
    <row r="37" spans="1:7">
      <c r="A37" s="13" t="s">
        <v>9</v>
      </c>
      <c r="B37" s="13"/>
      <c r="C37" s="13"/>
      <c r="D37" s="20">
        <f>ROUND(8.7+5.7*D36^2,1)</f>
        <v>8.8000000000000007</v>
      </c>
      <c r="E37" s="21" t="s">
        <v>29</v>
      </c>
      <c r="F37"/>
      <c r="G37"/>
    </row>
    <row r="38" spans="1:7">
      <c r="A38" s="3" t="s">
        <v>11</v>
      </c>
      <c r="B38" s="3"/>
      <c r="C38" s="3"/>
      <c r="D38" s="3">
        <f>LOG(D27/D28)</f>
        <v>0.9532565964576738</v>
      </c>
      <c r="E38" s="3"/>
      <c r="F38"/>
      <c r="G38"/>
    </row>
    <row r="39" spans="1:7">
      <c r="A39" s="3" t="s">
        <v>3</v>
      </c>
      <c r="B39" s="3"/>
      <c r="C39" s="3"/>
      <c r="D39" s="21">
        <f>ROUND(8.7+5.7*D38^2,1)</f>
        <v>13.9</v>
      </c>
      <c r="E39" s="21" t="s">
        <v>29</v>
      </c>
      <c r="F39"/>
      <c r="G39"/>
    </row>
    <row r="40" spans="1:7">
      <c r="A40" s="13" t="s">
        <v>20</v>
      </c>
      <c r="B40" s="13"/>
      <c r="C40" s="13"/>
      <c r="D40" s="13">
        <f>LOG(D27/(AVERAGE(D28,D32)))</f>
        <v>0.3689799309076337</v>
      </c>
      <c r="E40" s="3"/>
      <c r="F40"/>
      <c r="G40"/>
    </row>
    <row r="41" spans="1:7">
      <c r="A41" s="13" t="s">
        <v>4</v>
      </c>
      <c r="B41" s="13"/>
      <c r="C41" s="13"/>
      <c r="D41" s="22">
        <f>ROUND(8.7+17.1*D40+5.7*D40^2,1)</f>
        <v>15.8</v>
      </c>
      <c r="E41" s="23" t="s">
        <v>30</v>
      </c>
      <c r="F41"/>
      <c r="G41"/>
    </row>
    <row r="42" spans="1:7">
      <c r="A42" s="3" t="s">
        <v>25</v>
      </c>
      <c r="B42" s="3"/>
      <c r="C42" s="3"/>
      <c r="D42" s="3" t="e">
        <f>LOG(D27/D33)</f>
        <v>#REF!</v>
      </c>
      <c r="E42" s="3"/>
      <c r="F42"/>
      <c r="G42"/>
    </row>
    <row r="43" spans="1:7">
      <c r="A43" s="3" t="s">
        <v>22</v>
      </c>
      <c r="B43" s="3"/>
      <c r="C43" s="3"/>
      <c r="D43" s="21" t="e">
        <f>ROUND(8.7+5.7*D42^2,1)</f>
        <v>#REF!</v>
      </c>
      <c r="E43" s="21" t="s">
        <v>29</v>
      </c>
      <c r="F43"/>
      <c r="G43"/>
    </row>
    <row r="44" spans="1:7">
      <c r="A44" s="13" t="s">
        <v>21</v>
      </c>
      <c r="B44" s="13"/>
      <c r="C44" s="13"/>
      <c r="D44" s="13" t="e">
        <f>LOG(D27/D29)</f>
        <v>#REF!</v>
      </c>
      <c r="E44" s="3"/>
      <c r="F44"/>
      <c r="G44"/>
    </row>
    <row r="45" spans="1:7">
      <c r="A45" s="13" t="s">
        <v>26</v>
      </c>
      <c r="B45" s="13"/>
      <c r="C45" s="13"/>
      <c r="D45" s="20" t="e">
        <f>ROUND(8.7+5.7*D44^2,1)</f>
        <v>#REF!</v>
      </c>
      <c r="E45" s="21" t="s">
        <v>29</v>
      </c>
      <c r="F45"/>
      <c r="G45"/>
    </row>
    <row r="46" spans="1:7">
      <c r="A46" s="14" t="s">
        <v>27</v>
      </c>
      <c r="D46" s="14" t="e">
        <f>LOG(D27/(AVERAGE(D29,D33)))</f>
        <v>#REF!</v>
      </c>
      <c r="E46" s="3"/>
      <c r="F46"/>
      <c r="G46"/>
    </row>
    <row r="47" spans="1:7">
      <c r="A47" s="14" t="s">
        <v>28</v>
      </c>
      <c r="D47" s="24" t="e">
        <f>ROUND(8.7+17.1*D46+5.7*D46^2,1)</f>
        <v>#REF!</v>
      </c>
      <c r="E47" s="23" t="s">
        <v>30</v>
      </c>
      <c r="F47"/>
      <c r="G47"/>
    </row>
    <row r="48" spans="1:7">
      <c r="A48" s="13" t="s">
        <v>31</v>
      </c>
      <c r="B48" s="13"/>
      <c r="C48" s="13"/>
      <c r="D48" s="13" t="e">
        <f>LOG(D27/D34)</f>
        <v>#REF!</v>
      </c>
      <c r="E48" s="3"/>
      <c r="F48"/>
      <c r="G48"/>
    </row>
    <row r="49" spans="1:7">
      <c r="A49" s="13" t="s">
        <v>32</v>
      </c>
      <c r="B49" s="13"/>
      <c r="C49" s="13"/>
      <c r="D49" s="20" t="e">
        <f>ROUND(8.7+5.7*D48^2,1)</f>
        <v>#REF!</v>
      </c>
      <c r="E49" s="21" t="s">
        <v>29</v>
      </c>
      <c r="F49"/>
      <c r="G49"/>
    </row>
    <row r="50" spans="1:7">
      <c r="A50" s="14" t="s">
        <v>33</v>
      </c>
      <c r="D50" s="14" t="e">
        <f>LOG(D27/D30)</f>
        <v>#REF!</v>
      </c>
      <c r="F50"/>
      <c r="G50"/>
    </row>
    <row r="51" spans="1:7">
      <c r="A51" s="14" t="s">
        <v>34</v>
      </c>
      <c r="D51" s="21" t="e">
        <f>ROUND(8.7+5.7*D50^2,1)</f>
        <v>#REF!</v>
      </c>
      <c r="E51" s="25" t="s">
        <v>29</v>
      </c>
      <c r="F51"/>
      <c r="G51"/>
    </row>
    <row r="52" spans="1:7">
      <c r="A52" s="13" t="s">
        <v>35</v>
      </c>
      <c r="B52" s="13"/>
      <c r="C52" s="13"/>
      <c r="D52" s="13" t="e">
        <f>LOG(D27/(AVERAGE(D30,D34)))</f>
        <v>#REF!</v>
      </c>
      <c r="E52" s="3"/>
      <c r="F52"/>
      <c r="G52"/>
    </row>
    <row r="53" spans="1:7">
      <c r="A53" s="13" t="s">
        <v>36</v>
      </c>
      <c r="B53" s="13"/>
      <c r="C53" s="13"/>
      <c r="D53" s="22" t="e">
        <f>ROUND(8.7+17.1*D52+5.7*D52^2,1)</f>
        <v>#REF!</v>
      </c>
      <c r="E53" s="23" t="s">
        <v>30</v>
      </c>
      <c r="F53"/>
      <c r="G53"/>
    </row>
    <row r="54" spans="1:7">
      <c r="A54" s="14" t="s">
        <v>37</v>
      </c>
      <c r="D54" s="14" t="e">
        <f>LOG(D27/D35)</f>
        <v>#REF!</v>
      </c>
      <c r="E54" s="3"/>
      <c r="F54"/>
      <c r="G54"/>
    </row>
    <row r="55" spans="1:7">
      <c r="A55" s="14" t="s">
        <v>38</v>
      </c>
      <c r="D55" s="21" t="e">
        <f>ROUND(8.7+5.7*D54^2,1)</f>
        <v>#REF!</v>
      </c>
      <c r="E55" s="21" t="s">
        <v>29</v>
      </c>
      <c r="F55"/>
      <c r="G55"/>
    </row>
    <row r="56" spans="1:7">
      <c r="A56" s="13" t="s">
        <v>39</v>
      </c>
      <c r="B56" s="13"/>
      <c r="C56" s="13"/>
      <c r="D56" s="13" t="e">
        <f>LOG(D27/D31)</f>
        <v>#REF!</v>
      </c>
      <c r="F56"/>
      <c r="G56"/>
    </row>
    <row r="57" spans="1:7">
      <c r="A57" s="13" t="s">
        <v>40</v>
      </c>
      <c r="B57" s="13"/>
      <c r="C57" s="13"/>
      <c r="D57" s="20" t="e">
        <f>ROUND(8.7+5.7*D56^2,1)</f>
        <v>#REF!</v>
      </c>
      <c r="E57" s="25" t="s">
        <v>29</v>
      </c>
      <c r="F57"/>
      <c r="G57"/>
    </row>
    <row r="58" spans="1:7">
      <c r="A58" s="14" t="s">
        <v>41</v>
      </c>
      <c r="D58" s="14" t="e">
        <f>LOG(D27/(AVERAGE(D31,D35)))</f>
        <v>#REF!</v>
      </c>
      <c r="E58" s="3"/>
      <c r="F58"/>
      <c r="G58"/>
    </row>
    <row r="59" spans="1:7">
      <c r="A59" s="14" t="s">
        <v>42</v>
      </c>
      <c r="D59" s="24" t="e">
        <f>ROUND(8.7+17.1*D58+5.7*D58^2,1)</f>
        <v>#REF!</v>
      </c>
      <c r="E59" s="23" t="s">
        <v>30</v>
      </c>
      <c r="F59"/>
      <c r="G59"/>
    </row>
    <row r="60" spans="1:7">
      <c r="A60" s="3"/>
      <c r="B60" s="3"/>
      <c r="C60" s="3"/>
      <c r="D60" s="3"/>
      <c r="E60" s="3"/>
      <c r="F60"/>
      <c r="G60"/>
    </row>
    <row r="61" spans="1:7">
      <c r="A61" s="3"/>
      <c r="B61" s="3"/>
      <c r="C61" s="3"/>
      <c r="D61" s="3"/>
      <c r="E61" s="3"/>
      <c r="F61"/>
      <c r="G61"/>
    </row>
    <row r="62" spans="1:7">
      <c r="A62" s="12" t="s">
        <v>50</v>
      </c>
      <c r="B62" s="12"/>
      <c r="C62" s="12"/>
      <c r="D62" s="3"/>
      <c r="E62" s="3"/>
      <c r="F62"/>
      <c r="G62"/>
    </row>
    <row r="63" spans="1:7">
      <c r="A63" s="17" t="s">
        <v>10</v>
      </c>
      <c r="B63" s="17"/>
      <c r="C63" s="17"/>
      <c r="D63" s="17">
        <v>2</v>
      </c>
      <c r="E63" s="3"/>
      <c r="F63"/>
      <c r="G63"/>
    </row>
    <row r="64" spans="1:7">
      <c r="A64" s="18" t="s">
        <v>52</v>
      </c>
      <c r="B64" s="18"/>
      <c r="C64" s="18"/>
      <c r="D64" s="18">
        <f t="shared" ref="D64:D72" si="0">D27</f>
        <v>484</v>
      </c>
      <c r="E64" s="3"/>
      <c r="F64"/>
      <c r="G64"/>
    </row>
    <row r="65" spans="1:10">
      <c r="A65" s="19" t="s">
        <v>54</v>
      </c>
      <c r="B65" s="19"/>
      <c r="C65" s="19"/>
      <c r="D65" s="19">
        <f t="shared" si="0"/>
        <v>53.9</v>
      </c>
      <c r="E65" s="3"/>
      <c r="F65"/>
      <c r="G65"/>
    </row>
    <row r="66" spans="1:10">
      <c r="A66" s="19" t="s">
        <v>55</v>
      </c>
      <c r="B66" s="19"/>
      <c r="C66" s="19"/>
      <c r="D66" s="19" t="e">
        <f t="shared" si="0"/>
        <v>#REF!</v>
      </c>
      <c r="E66" s="3"/>
      <c r="F66"/>
      <c r="G66"/>
    </row>
    <row r="67" spans="1:10">
      <c r="A67" s="19" t="s">
        <v>56</v>
      </c>
      <c r="B67" s="19"/>
      <c r="C67" s="19"/>
      <c r="D67" s="19" t="e">
        <f t="shared" si="0"/>
        <v>#REF!</v>
      </c>
      <c r="E67" s="3"/>
      <c r="F67"/>
      <c r="G67"/>
    </row>
    <row r="68" spans="1:10">
      <c r="A68" s="19" t="s">
        <v>57</v>
      </c>
      <c r="B68" s="19"/>
      <c r="C68" s="19"/>
      <c r="D68" s="19" t="e">
        <f t="shared" si="0"/>
        <v>#REF!</v>
      </c>
      <c r="E68" s="3"/>
      <c r="F68"/>
      <c r="G68"/>
    </row>
    <row r="69" spans="1:10">
      <c r="A69" s="18" t="s">
        <v>58</v>
      </c>
      <c r="B69" s="18"/>
      <c r="C69" s="18"/>
      <c r="D69" s="18">
        <f t="shared" si="0"/>
        <v>360</v>
      </c>
      <c r="E69" s="3"/>
      <c r="F69"/>
      <c r="G69"/>
    </row>
    <row r="70" spans="1:10">
      <c r="A70" s="18" t="s">
        <v>59</v>
      </c>
      <c r="B70" s="18"/>
      <c r="C70" s="18"/>
      <c r="D70" s="18" t="e">
        <f t="shared" si="0"/>
        <v>#REF!</v>
      </c>
      <c r="E70" s="3"/>
      <c r="F70"/>
      <c r="G70"/>
    </row>
    <row r="71" spans="1:10">
      <c r="A71" s="18" t="s">
        <v>60</v>
      </c>
      <c r="B71" s="18"/>
      <c r="C71" s="18"/>
      <c r="D71" s="18" t="e">
        <f t="shared" si="0"/>
        <v>#REF!</v>
      </c>
      <c r="E71" s="3"/>
      <c r="F71"/>
      <c r="G71"/>
    </row>
    <row r="72" spans="1:10">
      <c r="A72" s="18" t="s">
        <v>61</v>
      </c>
      <c r="B72" s="18"/>
      <c r="C72" s="18"/>
      <c r="D72" s="18" t="e">
        <f t="shared" si="0"/>
        <v>#REF!</v>
      </c>
      <c r="E72" s="3"/>
      <c r="F72"/>
      <c r="G72"/>
      <c r="I72" s="26"/>
      <c r="J72" s="26"/>
    </row>
    <row r="73" spans="1:10">
      <c r="A73" s="13" t="s">
        <v>8</v>
      </c>
      <c r="B73" s="13"/>
      <c r="C73" s="13"/>
      <c r="D73" s="13">
        <f>LOG(D64/D69)</f>
        <v>0.12854286087712524</v>
      </c>
      <c r="E73" s="3"/>
      <c r="F73"/>
      <c r="G73"/>
      <c r="I73" s="26"/>
      <c r="J73" s="26"/>
    </row>
    <row r="74" spans="1:10">
      <c r="A74" s="13" t="s">
        <v>9</v>
      </c>
      <c r="B74" s="13"/>
      <c r="C74" s="13"/>
      <c r="D74" s="20">
        <f>ROUND(5.7+5.7*D73^2,1)</f>
        <v>5.8</v>
      </c>
      <c r="E74" s="21" t="s">
        <v>29</v>
      </c>
      <c r="F74"/>
      <c r="G74"/>
      <c r="I74" s="14"/>
      <c r="J74" s="14"/>
    </row>
    <row r="75" spans="1:10">
      <c r="A75" s="3" t="s">
        <v>11</v>
      </c>
      <c r="B75" s="3"/>
      <c r="C75" s="3"/>
      <c r="D75" s="3">
        <f>LOG(D64/D65)</f>
        <v>0.9532565964576738</v>
      </c>
      <c r="E75" s="3"/>
      <c r="F75"/>
      <c r="G75"/>
      <c r="I75" s="14"/>
      <c r="J75" s="14"/>
    </row>
    <row r="76" spans="1:10">
      <c r="A76" s="3" t="s">
        <v>3</v>
      </c>
      <c r="B76" s="3"/>
      <c r="C76" s="3"/>
      <c r="D76" s="25">
        <f>ROUND(5.7+5.7*D75^2,1)</f>
        <v>10.9</v>
      </c>
      <c r="E76" s="21" t="s">
        <v>29</v>
      </c>
      <c r="F76"/>
      <c r="G76"/>
    </row>
    <row r="77" spans="1:10">
      <c r="A77" s="13" t="s">
        <v>20</v>
      </c>
      <c r="B77" s="13"/>
      <c r="C77" s="13"/>
      <c r="D77" s="13">
        <f>LOG(D64/(AVERAGE(D65,D69)))</f>
        <v>0.3689799309076337</v>
      </c>
      <c r="E77" s="3"/>
      <c r="F77"/>
      <c r="G77"/>
    </row>
    <row r="78" spans="1:10">
      <c r="A78" s="13" t="s">
        <v>4</v>
      </c>
      <c r="B78" s="13"/>
      <c r="C78" s="13"/>
      <c r="D78" s="22">
        <f>ROUND(5.7+14.1*D77+5.7*D77^2,1)</f>
        <v>11.7</v>
      </c>
      <c r="E78" s="23" t="s">
        <v>30</v>
      </c>
      <c r="F78"/>
      <c r="G78"/>
    </row>
    <row r="79" spans="1:10">
      <c r="A79" s="3" t="s">
        <v>25</v>
      </c>
      <c r="B79" s="3"/>
      <c r="C79" s="3"/>
      <c r="D79" s="3" t="e">
        <f>LOG(D64/D70)</f>
        <v>#REF!</v>
      </c>
      <c r="E79" s="3"/>
      <c r="F79"/>
      <c r="G79"/>
    </row>
    <row r="80" spans="1:10">
      <c r="A80" s="3" t="s">
        <v>22</v>
      </c>
      <c r="B80" s="3"/>
      <c r="C80" s="3"/>
      <c r="D80" s="25" t="e">
        <f>ROUND(5.7+5.7*D79^2,1)</f>
        <v>#REF!</v>
      </c>
      <c r="E80" s="21" t="s">
        <v>29</v>
      </c>
      <c r="F80"/>
      <c r="G80"/>
    </row>
    <row r="81" spans="1:7">
      <c r="A81" s="13" t="s">
        <v>21</v>
      </c>
      <c r="B81" s="13"/>
      <c r="C81" s="13"/>
      <c r="D81" s="13" t="e">
        <f>LOG(D64/D66)</f>
        <v>#REF!</v>
      </c>
      <c r="E81" s="3"/>
      <c r="F81"/>
      <c r="G81"/>
    </row>
    <row r="82" spans="1:7">
      <c r="A82" s="13" t="s">
        <v>26</v>
      </c>
      <c r="B82" s="13"/>
      <c r="C82" s="13"/>
      <c r="D82" s="20" t="e">
        <f>5.7+5.7*D81^2</f>
        <v>#REF!</v>
      </c>
      <c r="E82" s="21" t="s">
        <v>29</v>
      </c>
      <c r="F82"/>
      <c r="G82"/>
    </row>
    <row r="83" spans="1:7">
      <c r="A83" s="14" t="s">
        <v>27</v>
      </c>
      <c r="D83" s="14" t="e">
        <f>LOG(D64/(AVERAGE(D66,D70)))</f>
        <v>#REF!</v>
      </c>
      <c r="E83" s="3"/>
      <c r="F83"/>
      <c r="G83"/>
    </row>
    <row r="84" spans="1:7">
      <c r="A84" s="14" t="s">
        <v>28</v>
      </c>
      <c r="D84" s="24" t="e">
        <f>ROUND(5.7+14.1*D83+5.7*D83^2,1)</f>
        <v>#REF!</v>
      </c>
      <c r="E84" s="23" t="s">
        <v>30</v>
      </c>
      <c r="F84"/>
      <c r="G84"/>
    </row>
    <row r="85" spans="1:7">
      <c r="A85" s="13" t="s">
        <v>31</v>
      </c>
      <c r="B85" s="13"/>
      <c r="C85" s="13"/>
      <c r="D85" s="13" t="e">
        <f>LOG(D64/D71)</f>
        <v>#REF!</v>
      </c>
      <c r="E85" s="3"/>
      <c r="F85"/>
      <c r="G85"/>
    </row>
    <row r="86" spans="1:7">
      <c r="A86" s="13" t="s">
        <v>32</v>
      </c>
      <c r="B86" s="13"/>
      <c r="C86" s="13"/>
      <c r="D86" s="20" t="e">
        <f>ROUND(5.7+5.7*D85^2,1)</f>
        <v>#REF!</v>
      </c>
      <c r="E86" s="21" t="s">
        <v>29</v>
      </c>
      <c r="F86"/>
      <c r="G86"/>
    </row>
    <row r="87" spans="1:7">
      <c r="A87" s="14" t="s">
        <v>33</v>
      </c>
      <c r="D87" s="14" t="e">
        <f>LOG(D64/D67)</f>
        <v>#REF!</v>
      </c>
      <c r="F87"/>
      <c r="G87"/>
    </row>
    <row r="88" spans="1:7">
      <c r="A88" s="14" t="s">
        <v>34</v>
      </c>
      <c r="D88" s="25" t="e">
        <f>ROUND(5.7+5.7*D87^2,1)</f>
        <v>#REF!</v>
      </c>
      <c r="E88" s="25" t="s">
        <v>29</v>
      </c>
      <c r="F88"/>
      <c r="G88"/>
    </row>
    <row r="89" spans="1:7">
      <c r="A89" s="13" t="s">
        <v>35</v>
      </c>
      <c r="B89" s="13"/>
      <c r="C89" s="13"/>
      <c r="D89" s="13" t="e">
        <f>LOG(D64/(AVERAGE(D67,D71)))</f>
        <v>#REF!</v>
      </c>
      <c r="E89" s="3"/>
      <c r="F89"/>
      <c r="G89"/>
    </row>
    <row r="90" spans="1:7">
      <c r="A90" s="13" t="s">
        <v>36</v>
      </c>
      <c r="B90" s="13"/>
      <c r="C90" s="13"/>
      <c r="D90" s="22" t="e">
        <f>ROUND(5.7+14.1*D89+5.7*D89^2,1)</f>
        <v>#REF!</v>
      </c>
      <c r="E90" s="23" t="s">
        <v>30</v>
      </c>
      <c r="F90"/>
      <c r="G90"/>
    </row>
    <row r="91" spans="1:7">
      <c r="A91" s="14" t="s">
        <v>37</v>
      </c>
      <c r="D91" s="14" t="e">
        <f>LOG(D64/D72)</f>
        <v>#REF!</v>
      </c>
      <c r="E91" s="3"/>
      <c r="F91"/>
      <c r="G91"/>
    </row>
    <row r="92" spans="1:7">
      <c r="A92" s="14" t="s">
        <v>38</v>
      </c>
      <c r="D92" s="25" t="e">
        <f>ROUND(5.7+5.7*D91^2,1)</f>
        <v>#REF!</v>
      </c>
      <c r="E92" s="21" t="s">
        <v>29</v>
      </c>
      <c r="F92"/>
      <c r="G92"/>
    </row>
    <row r="93" spans="1:7">
      <c r="A93" s="13" t="s">
        <v>39</v>
      </c>
      <c r="B93" s="13"/>
      <c r="C93" s="13"/>
      <c r="D93" s="13" t="e">
        <f>LOG(D64/D68)</f>
        <v>#REF!</v>
      </c>
      <c r="F93"/>
      <c r="G93"/>
    </row>
    <row r="94" spans="1:7">
      <c r="A94" s="13" t="s">
        <v>40</v>
      </c>
      <c r="B94" s="13"/>
      <c r="C94" s="13"/>
      <c r="D94" s="20" t="e">
        <f>ROUND(5.7+5.7*D93^2,1)</f>
        <v>#REF!</v>
      </c>
      <c r="E94" s="25" t="s">
        <v>29</v>
      </c>
      <c r="F94"/>
      <c r="G94"/>
    </row>
    <row r="95" spans="1:7">
      <c r="A95" s="14" t="s">
        <v>41</v>
      </c>
      <c r="D95" s="14" t="e">
        <f>LOG(D64/(AVERAGE(D68,D72)))</f>
        <v>#REF!</v>
      </c>
      <c r="E95" s="3"/>
      <c r="F95"/>
      <c r="G95"/>
    </row>
    <row r="96" spans="1:7">
      <c r="A96" s="14" t="s">
        <v>42</v>
      </c>
      <c r="D96" s="24" t="e">
        <f>ROUND(5.7+14.1*D95+5.7*D95^2,1)</f>
        <v>#REF!</v>
      </c>
      <c r="E96" s="23" t="s">
        <v>30</v>
      </c>
      <c r="F96"/>
      <c r="G96"/>
    </row>
    <row r="97" spans="1:7">
      <c r="A97" s="3"/>
      <c r="B97" s="3"/>
      <c r="C97" s="3"/>
      <c r="D97" s="3"/>
      <c r="E97" s="3"/>
      <c r="F97"/>
      <c r="G97"/>
    </row>
    <row r="98" spans="1:7">
      <c r="A98" s="3"/>
      <c r="B98" s="3"/>
      <c r="C98" s="3"/>
      <c r="D98" s="3"/>
      <c r="E98" s="3"/>
      <c r="F98"/>
      <c r="G98"/>
    </row>
    <row r="99" spans="1:7">
      <c r="A99" s="12" t="s">
        <v>50</v>
      </c>
      <c r="B99" s="12"/>
      <c r="C99" s="12"/>
      <c r="D99" s="3"/>
      <c r="E99" s="3"/>
      <c r="F99"/>
      <c r="G99"/>
    </row>
    <row r="100" spans="1:7">
      <c r="A100" s="17" t="s">
        <v>10</v>
      </c>
      <c r="B100" s="17"/>
      <c r="C100" s="17"/>
      <c r="D100" s="17">
        <v>3</v>
      </c>
      <c r="E100" s="3"/>
      <c r="F100"/>
      <c r="G100"/>
    </row>
    <row r="101" spans="1:7">
      <c r="A101" s="18" t="s">
        <v>52</v>
      </c>
      <c r="B101" s="18"/>
      <c r="C101" s="18"/>
      <c r="D101" s="18">
        <f t="shared" ref="D101:D109" si="1">D64</f>
        <v>484</v>
      </c>
      <c r="E101" s="3"/>
      <c r="F101"/>
      <c r="G101"/>
    </row>
    <row r="102" spans="1:7">
      <c r="A102" s="19" t="s">
        <v>54</v>
      </c>
      <c r="B102" s="19"/>
      <c r="C102" s="19"/>
      <c r="D102" s="19">
        <f t="shared" si="1"/>
        <v>53.9</v>
      </c>
      <c r="E102" s="3"/>
      <c r="F102"/>
      <c r="G102"/>
    </row>
    <row r="103" spans="1:7">
      <c r="A103" s="19" t="s">
        <v>55</v>
      </c>
      <c r="B103" s="19"/>
      <c r="C103" s="19"/>
      <c r="D103" s="19" t="e">
        <f t="shared" si="1"/>
        <v>#REF!</v>
      </c>
      <c r="E103" s="3"/>
      <c r="F103"/>
      <c r="G103"/>
    </row>
    <row r="104" spans="1:7">
      <c r="A104" s="19" t="s">
        <v>56</v>
      </c>
      <c r="B104" s="19"/>
      <c r="C104" s="19"/>
      <c r="D104" s="19" t="e">
        <f t="shared" si="1"/>
        <v>#REF!</v>
      </c>
      <c r="E104" s="3"/>
      <c r="F104"/>
      <c r="G104"/>
    </row>
    <row r="105" spans="1:7">
      <c r="A105" s="19" t="s">
        <v>57</v>
      </c>
      <c r="B105" s="19"/>
      <c r="C105" s="19"/>
      <c r="D105" s="19" t="e">
        <f t="shared" si="1"/>
        <v>#REF!</v>
      </c>
      <c r="E105" s="3"/>
      <c r="F105"/>
      <c r="G105"/>
    </row>
    <row r="106" spans="1:7">
      <c r="A106" s="18" t="s">
        <v>58</v>
      </c>
      <c r="B106" s="18"/>
      <c r="C106" s="18"/>
      <c r="D106" s="18">
        <f t="shared" si="1"/>
        <v>360</v>
      </c>
      <c r="E106" s="3"/>
      <c r="F106"/>
      <c r="G106"/>
    </row>
    <row r="107" spans="1:7">
      <c r="A107" s="18" t="s">
        <v>59</v>
      </c>
      <c r="B107" s="18"/>
      <c r="C107" s="18"/>
      <c r="D107" s="18" t="e">
        <f t="shared" si="1"/>
        <v>#REF!</v>
      </c>
      <c r="E107" s="3"/>
      <c r="F107"/>
      <c r="G107"/>
    </row>
    <row r="108" spans="1:7">
      <c r="A108" s="18" t="s">
        <v>60</v>
      </c>
      <c r="B108" s="18"/>
      <c r="C108" s="18"/>
      <c r="D108" s="18" t="e">
        <f t="shared" si="1"/>
        <v>#REF!</v>
      </c>
      <c r="E108" s="3"/>
      <c r="F108"/>
      <c r="G108"/>
    </row>
    <row r="109" spans="1:7">
      <c r="A109" s="18" t="s">
        <v>61</v>
      </c>
      <c r="B109" s="18"/>
      <c r="C109" s="18"/>
      <c r="D109" s="18" t="e">
        <f t="shared" si="1"/>
        <v>#REF!</v>
      </c>
      <c r="E109" s="3"/>
      <c r="F109"/>
      <c r="G109"/>
    </row>
    <row r="110" spans="1:7">
      <c r="A110" s="13" t="s">
        <v>8</v>
      </c>
      <c r="B110" s="13"/>
      <c r="C110" s="13"/>
      <c r="D110" s="13">
        <f>LOG(D101/D106)</f>
        <v>0.12854286087712524</v>
      </c>
      <c r="E110" s="3"/>
      <c r="F110"/>
      <c r="G110"/>
    </row>
    <row r="111" spans="1:7">
      <c r="A111" s="13" t="s">
        <v>9</v>
      </c>
      <c r="B111" s="13"/>
      <c r="C111" s="13"/>
      <c r="D111" s="20">
        <f>ROUND(5.7+5.7*D110^2,1)</f>
        <v>5.8</v>
      </c>
      <c r="E111" s="21" t="s">
        <v>29</v>
      </c>
      <c r="F111"/>
      <c r="G111"/>
    </row>
    <row r="112" spans="1:7">
      <c r="A112" s="3" t="s">
        <v>11</v>
      </c>
      <c r="B112" s="3"/>
      <c r="C112" s="3"/>
      <c r="D112" s="3">
        <f>LOG(D106/AVERAGE(D101,D102))</f>
        <v>0.12663095214942319</v>
      </c>
      <c r="E112" s="3"/>
      <c r="F112"/>
      <c r="G112"/>
    </row>
    <row r="113" spans="1:7">
      <c r="A113" s="3" t="s">
        <v>3</v>
      </c>
      <c r="B113" s="3"/>
      <c r="C113" s="3"/>
      <c r="D113" s="24">
        <f>ROUND(5.7+14.1*D112+5.7*D112^2,1)</f>
        <v>7.6</v>
      </c>
      <c r="E113" s="23" t="s">
        <v>30</v>
      </c>
      <c r="F113"/>
      <c r="G113"/>
    </row>
    <row r="114" spans="1:7">
      <c r="A114" s="13" t="s">
        <v>20</v>
      </c>
      <c r="B114" s="13"/>
      <c r="C114" s="13"/>
      <c r="D114" s="13">
        <f>LOG(D102/D106)</f>
        <v>-0.8247137355805485</v>
      </c>
      <c r="E114" s="3"/>
      <c r="F114"/>
      <c r="G114"/>
    </row>
    <row r="115" spans="1:7">
      <c r="A115" s="13" t="s">
        <v>4</v>
      </c>
      <c r="B115" s="13"/>
      <c r="C115" s="13"/>
      <c r="D115" s="20">
        <f>ROUND(5.7+5.7*D114^2,1)</f>
        <v>9.6</v>
      </c>
      <c r="E115" s="21" t="s">
        <v>29</v>
      </c>
      <c r="F115"/>
      <c r="G115"/>
    </row>
    <row r="116" spans="1:7">
      <c r="A116" s="3" t="s">
        <v>25</v>
      </c>
      <c r="B116" s="3"/>
      <c r="C116" s="3"/>
      <c r="D116" s="3" t="e">
        <f>LOG(D101/D107)</f>
        <v>#REF!</v>
      </c>
      <c r="E116" s="3"/>
      <c r="F116"/>
      <c r="G116"/>
    </row>
    <row r="117" spans="1:7">
      <c r="A117" s="3" t="s">
        <v>22</v>
      </c>
      <c r="B117" s="3"/>
      <c r="C117" s="3"/>
      <c r="D117" s="25" t="e">
        <f>ROUND(5.7+5.7*D116^2,1)</f>
        <v>#REF!</v>
      </c>
      <c r="E117" s="21" t="s">
        <v>29</v>
      </c>
      <c r="F117"/>
      <c r="G117"/>
    </row>
    <row r="118" spans="1:7">
      <c r="A118" s="13" t="s">
        <v>21</v>
      </c>
      <c r="B118" s="13"/>
      <c r="C118" s="13"/>
      <c r="D118" s="13" t="e">
        <f>LOG(D107/AVERAGE(D101,D103))</f>
        <v>#REF!</v>
      </c>
      <c r="E118" s="3"/>
      <c r="F118"/>
      <c r="G118"/>
    </row>
    <row r="119" spans="1:7">
      <c r="A119" s="13" t="s">
        <v>26</v>
      </c>
      <c r="B119" s="13"/>
      <c r="C119" s="13"/>
      <c r="D119" s="22" t="e">
        <f>ROUND(5.7+14.1*D118+5.7*D118^2,1)</f>
        <v>#REF!</v>
      </c>
      <c r="E119" s="23" t="s">
        <v>30</v>
      </c>
      <c r="F119"/>
      <c r="G119"/>
    </row>
    <row r="120" spans="1:7">
      <c r="A120" s="14" t="s">
        <v>27</v>
      </c>
      <c r="D120" s="14" t="e">
        <f>LOG(D103/D107)</f>
        <v>#REF!</v>
      </c>
      <c r="E120" s="3"/>
      <c r="F120"/>
      <c r="G120"/>
    </row>
    <row r="121" spans="1:7">
      <c r="A121" s="14" t="s">
        <v>28</v>
      </c>
      <c r="D121" s="25" t="e">
        <f>ROUND(5.7+5.7*D120^2,1)</f>
        <v>#REF!</v>
      </c>
      <c r="E121" s="21" t="s">
        <v>29</v>
      </c>
      <c r="F121"/>
      <c r="G121"/>
    </row>
    <row r="122" spans="1:7">
      <c r="A122" s="13" t="s">
        <v>31</v>
      </c>
      <c r="B122" s="13"/>
      <c r="C122" s="13"/>
      <c r="D122" s="13" t="e">
        <f>LOG(D101/D108)</f>
        <v>#REF!</v>
      </c>
      <c r="E122" s="3"/>
      <c r="F122"/>
      <c r="G122"/>
    </row>
    <row r="123" spans="1:7">
      <c r="A123" s="13" t="s">
        <v>32</v>
      </c>
      <c r="B123" s="13"/>
      <c r="C123" s="13"/>
      <c r="D123" s="20" t="e">
        <f>ROUND(5.7+5.7*D122^2,1)</f>
        <v>#REF!</v>
      </c>
      <c r="E123" s="21" t="s">
        <v>29</v>
      </c>
      <c r="F123"/>
      <c r="G123"/>
    </row>
    <row r="124" spans="1:7">
      <c r="A124" s="14" t="s">
        <v>33</v>
      </c>
      <c r="D124" s="14" t="e">
        <f>LOG(D108/AVERAGE(D101,D104))</f>
        <v>#REF!</v>
      </c>
      <c r="F124"/>
      <c r="G124"/>
    </row>
    <row r="125" spans="1:7">
      <c r="A125" s="14" t="s">
        <v>34</v>
      </c>
      <c r="D125" s="24" t="e">
        <f>ROUND(5.7+14.1*D124+5.7*D124^2,1)</f>
        <v>#REF!</v>
      </c>
      <c r="E125" s="24" t="s">
        <v>30</v>
      </c>
      <c r="F125"/>
      <c r="G125"/>
    </row>
    <row r="126" spans="1:7">
      <c r="A126" s="13" t="s">
        <v>35</v>
      </c>
      <c r="B126" s="13"/>
      <c r="C126" s="13"/>
      <c r="D126" s="13" t="e">
        <f>LOG(D104/D108)</f>
        <v>#REF!</v>
      </c>
      <c r="E126" s="3"/>
      <c r="F126"/>
      <c r="G126"/>
    </row>
    <row r="127" spans="1:7">
      <c r="A127" s="13" t="s">
        <v>36</v>
      </c>
      <c r="B127" s="13"/>
      <c r="C127" s="13"/>
      <c r="D127" s="20" t="e">
        <f>ROUND(5.7+5.7*D126^2,1)</f>
        <v>#REF!</v>
      </c>
      <c r="E127" s="21" t="s">
        <v>29</v>
      </c>
      <c r="F127"/>
      <c r="G127"/>
    </row>
    <row r="128" spans="1:7">
      <c r="A128" s="14" t="s">
        <v>37</v>
      </c>
      <c r="D128" s="14" t="e">
        <f>LOG(D101/D109)</f>
        <v>#REF!</v>
      </c>
      <c r="E128" s="3"/>
      <c r="F128"/>
      <c r="G128"/>
    </row>
    <row r="129" spans="1:7">
      <c r="A129" s="14" t="s">
        <v>38</v>
      </c>
      <c r="D129" s="25" t="e">
        <f>ROUND(5.7+5.7*D128^2,1)</f>
        <v>#REF!</v>
      </c>
      <c r="E129" s="21" t="s">
        <v>29</v>
      </c>
      <c r="F129"/>
      <c r="G129"/>
    </row>
    <row r="130" spans="1:7">
      <c r="A130" s="13" t="s">
        <v>39</v>
      </c>
      <c r="B130" s="13"/>
      <c r="C130" s="13"/>
      <c r="D130" s="13" t="e">
        <f>LOG(D109/AVERAGE(D101,D105))</f>
        <v>#REF!</v>
      </c>
      <c r="F130"/>
      <c r="G130"/>
    </row>
    <row r="131" spans="1:7">
      <c r="A131" s="13" t="s">
        <v>40</v>
      </c>
      <c r="B131" s="13"/>
      <c r="C131" s="13"/>
      <c r="D131" s="22" t="e">
        <f>ROUND(5.7+14.1*D130+5.7*D130^2,1)</f>
        <v>#REF!</v>
      </c>
      <c r="E131" s="24" t="s">
        <v>30</v>
      </c>
      <c r="F131"/>
      <c r="G131"/>
    </row>
    <row r="132" spans="1:7">
      <c r="A132" s="14" t="s">
        <v>41</v>
      </c>
      <c r="D132" s="14" t="e">
        <f>LOG(D105/D109)</f>
        <v>#REF!</v>
      </c>
      <c r="E132" s="3"/>
      <c r="F132"/>
      <c r="G132"/>
    </row>
    <row r="133" spans="1:7">
      <c r="A133" s="14" t="s">
        <v>42</v>
      </c>
      <c r="D133" s="25" t="e">
        <f>ROUND(5.7+5.7*D132^2,1)</f>
        <v>#REF!</v>
      </c>
      <c r="E133" s="21" t="s">
        <v>29</v>
      </c>
      <c r="F133"/>
      <c r="G133"/>
    </row>
    <row r="134" spans="1:7">
      <c r="A134" s="3"/>
      <c r="B134" s="3"/>
      <c r="C134" s="3"/>
      <c r="D134" s="3"/>
      <c r="E134" s="3"/>
      <c r="F134"/>
      <c r="G134"/>
    </row>
    <row r="135" spans="1:7">
      <c r="A135" s="3"/>
      <c r="B135" s="3"/>
      <c r="C135" s="3"/>
      <c r="D135" s="3"/>
      <c r="E135" s="3"/>
      <c r="F135"/>
      <c r="G135"/>
    </row>
    <row r="136" spans="1:7">
      <c r="A136" s="12" t="s">
        <v>50</v>
      </c>
      <c r="B136" s="12"/>
      <c r="C136" s="12"/>
      <c r="D136" s="3"/>
      <c r="E136" s="3"/>
      <c r="F136"/>
      <c r="G136"/>
    </row>
    <row r="137" spans="1:7">
      <c r="A137" s="17" t="s">
        <v>10</v>
      </c>
      <c r="B137" s="17"/>
      <c r="C137" s="17"/>
      <c r="D137" s="17">
        <v>4</v>
      </c>
      <c r="E137" s="3"/>
      <c r="F137"/>
      <c r="G137"/>
    </row>
    <row r="138" spans="1:7">
      <c r="A138" s="18" t="s">
        <v>52</v>
      </c>
      <c r="B138" s="18"/>
      <c r="C138" s="18"/>
      <c r="D138" s="18">
        <f t="shared" ref="D138:D146" si="2">D101</f>
        <v>484</v>
      </c>
      <c r="E138" s="3"/>
      <c r="F138"/>
      <c r="G138"/>
    </row>
    <row r="139" spans="1:7">
      <c r="A139" s="19" t="s">
        <v>54</v>
      </c>
      <c r="B139" s="19"/>
      <c r="C139" s="19"/>
      <c r="D139" s="19">
        <f t="shared" si="2"/>
        <v>53.9</v>
      </c>
      <c r="E139" s="3"/>
      <c r="F139"/>
      <c r="G139"/>
    </row>
    <row r="140" spans="1:7">
      <c r="A140" s="19" t="s">
        <v>55</v>
      </c>
      <c r="B140" s="19"/>
      <c r="C140" s="19"/>
      <c r="D140" s="19" t="e">
        <f t="shared" si="2"/>
        <v>#REF!</v>
      </c>
      <c r="E140" s="3"/>
      <c r="F140"/>
      <c r="G140"/>
    </row>
    <row r="141" spans="1:7">
      <c r="A141" s="19" t="s">
        <v>56</v>
      </c>
      <c r="B141" s="19"/>
      <c r="C141" s="19"/>
      <c r="D141" s="19" t="e">
        <f t="shared" si="2"/>
        <v>#REF!</v>
      </c>
      <c r="E141" s="3"/>
      <c r="F141"/>
      <c r="G141"/>
    </row>
    <row r="142" spans="1:7">
      <c r="A142" s="19" t="s">
        <v>57</v>
      </c>
      <c r="B142" s="19"/>
      <c r="C142" s="19"/>
      <c r="D142" s="19" t="e">
        <f t="shared" si="2"/>
        <v>#REF!</v>
      </c>
      <c r="E142" s="3"/>
      <c r="F142"/>
      <c r="G142"/>
    </row>
    <row r="143" spans="1:7">
      <c r="A143" s="18" t="s">
        <v>58</v>
      </c>
      <c r="B143" s="18"/>
      <c r="C143" s="18"/>
      <c r="D143" s="18">
        <f t="shared" si="2"/>
        <v>360</v>
      </c>
      <c r="E143" s="3"/>
      <c r="F143"/>
      <c r="G143"/>
    </row>
    <row r="144" spans="1:7">
      <c r="A144" s="18" t="s">
        <v>59</v>
      </c>
      <c r="B144" s="18"/>
      <c r="C144" s="18"/>
      <c r="D144" s="18" t="e">
        <f t="shared" si="2"/>
        <v>#REF!</v>
      </c>
      <c r="E144" s="3"/>
      <c r="F144"/>
      <c r="G144"/>
    </row>
    <row r="145" spans="1:7">
      <c r="A145" s="18" t="s">
        <v>60</v>
      </c>
      <c r="B145" s="18"/>
      <c r="C145" s="18"/>
      <c r="D145" s="18" t="e">
        <f t="shared" si="2"/>
        <v>#REF!</v>
      </c>
      <c r="E145" s="3"/>
      <c r="F145"/>
      <c r="G145"/>
    </row>
    <row r="146" spans="1:7">
      <c r="A146" s="18" t="s">
        <v>61</v>
      </c>
      <c r="B146" s="18"/>
      <c r="C146" s="18"/>
      <c r="D146" s="18" t="e">
        <f t="shared" si="2"/>
        <v>#REF!</v>
      </c>
      <c r="E146" s="3"/>
      <c r="F146"/>
      <c r="G146"/>
    </row>
    <row r="147" spans="1:7">
      <c r="A147" s="13" t="s">
        <v>8</v>
      </c>
      <c r="B147" s="13"/>
      <c r="C147" s="13"/>
      <c r="D147" s="13">
        <f>LOG(D139/AVERAGE(D138,D143))</f>
        <v>-0.89372368577493522</v>
      </c>
      <c r="E147" s="3"/>
      <c r="F147"/>
      <c r="G147"/>
    </row>
    <row r="148" spans="1:7">
      <c r="A148" s="13" t="s">
        <v>9</v>
      </c>
      <c r="B148" s="13"/>
      <c r="C148" s="13"/>
      <c r="D148" s="22">
        <f>ROUND(5.7+14.1*D147+5.7*D147^2,1)</f>
        <v>-2.2999999999999998</v>
      </c>
      <c r="E148" s="23" t="s">
        <v>30</v>
      </c>
      <c r="F148"/>
      <c r="G148"/>
    </row>
    <row r="149" spans="1:7">
      <c r="A149" s="3" t="s">
        <v>11</v>
      </c>
      <c r="B149" s="3"/>
      <c r="C149" s="3"/>
      <c r="D149" s="3">
        <f>LOG(D138/D139)</f>
        <v>0.9532565964576738</v>
      </c>
      <c r="E149" s="3"/>
      <c r="F149"/>
      <c r="G149"/>
    </row>
    <row r="150" spans="1:7">
      <c r="A150" s="3" t="s">
        <v>3</v>
      </c>
      <c r="B150" s="3"/>
      <c r="C150" s="3"/>
      <c r="D150" s="25">
        <f>ROUND(5.7+5.7*D149^2,1)</f>
        <v>10.9</v>
      </c>
      <c r="E150" s="21" t="s">
        <v>29</v>
      </c>
      <c r="F150"/>
      <c r="G150"/>
    </row>
    <row r="151" spans="1:7">
      <c r="A151" s="13" t="s">
        <v>20</v>
      </c>
      <c r="B151" s="13"/>
      <c r="C151" s="13"/>
      <c r="D151" s="13">
        <f>LOG(D139/D143)</f>
        <v>-0.8247137355805485</v>
      </c>
      <c r="E151" s="3"/>
      <c r="F151"/>
      <c r="G151"/>
    </row>
    <row r="152" spans="1:7">
      <c r="A152" s="13" t="s">
        <v>4</v>
      </c>
      <c r="B152" s="13"/>
      <c r="C152" s="13"/>
      <c r="D152" s="20">
        <f>ROUND(5.7+5.7*D151^2,1)</f>
        <v>9.6</v>
      </c>
      <c r="E152" s="21" t="s">
        <v>29</v>
      </c>
      <c r="F152"/>
      <c r="G152"/>
    </row>
    <row r="153" spans="1:7">
      <c r="A153" s="3" t="s">
        <v>25</v>
      </c>
      <c r="B153" s="3"/>
      <c r="C153" s="3"/>
      <c r="D153" s="3" t="e">
        <f>LOG(D140/AVERAGE(D138,D144))</f>
        <v>#REF!</v>
      </c>
      <c r="E153" s="3"/>
      <c r="F153"/>
      <c r="G153"/>
    </row>
    <row r="154" spans="1:7">
      <c r="A154" s="3" t="s">
        <v>22</v>
      </c>
      <c r="B154" s="3"/>
      <c r="C154" s="3"/>
      <c r="D154" s="24" t="e">
        <f>ROUND(5.7+14.1*D153+5.7*D153^2,1)</f>
        <v>#REF!</v>
      </c>
      <c r="E154" s="23" t="s">
        <v>30</v>
      </c>
      <c r="F154"/>
      <c r="G154"/>
    </row>
    <row r="155" spans="1:7">
      <c r="A155" s="13" t="s">
        <v>21</v>
      </c>
      <c r="B155" s="13"/>
      <c r="C155" s="13"/>
      <c r="D155" s="13" t="e">
        <f>LOG(D138/D140)</f>
        <v>#REF!</v>
      </c>
      <c r="E155" s="3"/>
      <c r="F155"/>
      <c r="G155"/>
    </row>
    <row r="156" spans="1:7">
      <c r="A156" s="13" t="s">
        <v>26</v>
      </c>
      <c r="B156" s="13"/>
      <c r="C156" s="13"/>
      <c r="D156" s="20" t="e">
        <f>ROUND(5.7+5.7*D155^2,1)</f>
        <v>#REF!</v>
      </c>
      <c r="E156" s="21" t="s">
        <v>29</v>
      </c>
      <c r="F156"/>
      <c r="G156"/>
    </row>
    <row r="157" spans="1:7">
      <c r="A157" s="14" t="s">
        <v>27</v>
      </c>
      <c r="D157" s="3" t="e">
        <f>LOG(D140/D144)</f>
        <v>#REF!</v>
      </c>
      <c r="E157" s="3"/>
      <c r="F157"/>
      <c r="G157"/>
    </row>
    <row r="158" spans="1:7">
      <c r="A158" s="14" t="s">
        <v>28</v>
      </c>
      <c r="D158" s="25" t="e">
        <f>ROUND(5.7+5.7*D157^2,1)</f>
        <v>#REF!</v>
      </c>
      <c r="E158" s="21" t="s">
        <v>29</v>
      </c>
      <c r="F158"/>
      <c r="G158"/>
    </row>
    <row r="159" spans="1:7">
      <c r="A159" s="13" t="s">
        <v>31</v>
      </c>
      <c r="B159" s="13"/>
      <c r="C159" s="13"/>
      <c r="D159" s="13" t="e">
        <f>LOG(D141/AVERAGE(D138,D145))</f>
        <v>#REF!</v>
      </c>
      <c r="E159" s="3"/>
      <c r="F159"/>
      <c r="G159"/>
    </row>
    <row r="160" spans="1:7">
      <c r="A160" s="13" t="s">
        <v>32</v>
      </c>
      <c r="B160" s="13"/>
      <c r="C160" s="13"/>
      <c r="D160" s="22" t="e">
        <f>ROUND(5.7+14.1*D159+5.7*D159^2,1)</f>
        <v>#REF!</v>
      </c>
      <c r="E160" s="23" t="s">
        <v>30</v>
      </c>
      <c r="F160"/>
      <c r="G160"/>
    </row>
    <row r="161" spans="1:7">
      <c r="A161" s="14" t="s">
        <v>33</v>
      </c>
      <c r="D161" s="3" t="e">
        <f>LOG(D138/D141)</f>
        <v>#REF!</v>
      </c>
      <c r="F161"/>
      <c r="G161"/>
    </row>
    <row r="162" spans="1:7">
      <c r="A162" s="14" t="s">
        <v>34</v>
      </c>
      <c r="D162" s="25" t="e">
        <f>ROUND(5.7+5.7*D161^2,1)</f>
        <v>#REF!</v>
      </c>
      <c r="E162" s="21" t="s">
        <v>29</v>
      </c>
      <c r="F162"/>
      <c r="G162"/>
    </row>
    <row r="163" spans="1:7">
      <c r="A163" s="13" t="s">
        <v>35</v>
      </c>
      <c r="B163" s="13"/>
      <c r="C163" s="13"/>
      <c r="D163" s="13" t="e">
        <f>LOG(D141/D145)</f>
        <v>#REF!</v>
      </c>
      <c r="E163" s="3"/>
      <c r="F163"/>
      <c r="G163"/>
    </row>
    <row r="164" spans="1:7">
      <c r="A164" s="13" t="s">
        <v>36</v>
      </c>
      <c r="B164" s="13"/>
      <c r="C164" s="13"/>
      <c r="D164" s="20" t="e">
        <f>ROUND(5.7+5.7*D163^2,1)</f>
        <v>#REF!</v>
      </c>
      <c r="E164" s="21" t="s">
        <v>29</v>
      </c>
      <c r="F164"/>
      <c r="G164"/>
    </row>
    <row r="165" spans="1:7">
      <c r="A165" s="14" t="s">
        <v>37</v>
      </c>
      <c r="D165" s="3" t="e">
        <f>LOG(D142/AVERAGE(D138,D146))</f>
        <v>#REF!</v>
      </c>
      <c r="E165" s="3"/>
      <c r="F165"/>
      <c r="G165"/>
    </row>
    <row r="166" spans="1:7">
      <c r="A166" s="14" t="s">
        <v>38</v>
      </c>
      <c r="D166" s="24" t="e">
        <f>ROUND(5.7+14.1*D165+5.7*D165^2,1)</f>
        <v>#REF!</v>
      </c>
      <c r="E166" s="23" t="s">
        <v>30</v>
      </c>
      <c r="F166"/>
      <c r="G166"/>
    </row>
    <row r="167" spans="1:7">
      <c r="A167" s="13" t="s">
        <v>39</v>
      </c>
      <c r="B167" s="13"/>
      <c r="C167" s="13"/>
      <c r="D167" s="13" t="e">
        <f>LOG(D138/D142)</f>
        <v>#REF!</v>
      </c>
      <c r="F167"/>
      <c r="G167"/>
    </row>
    <row r="168" spans="1:7">
      <c r="A168" s="13" t="s">
        <v>40</v>
      </c>
      <c r="B168" s="13"/>
      <c r="C168" s="13"/>
      <c r="D168" s="20" t="e">
        <f>ROUND(5.7+5.7*D167^2,1)</f>
        <v>#REF!</v>
      </c>
      <c r="E168" s="21" t="s">
        <v>29</v>
      </c>
      <c r="F168"/>
      <c r="G168"/>
    </row>
    <row r="169" spans="1:7">
      <c r="A169" s="14" t="s">
        <v>41</v>
      </c>
      <c r="D169" s="3" t="e">
        <f>LOG(D142/D146)</f>
        <v>#REF!</v>
      </c>
      <c r="E169" s="3"/>
      <c r="F169"/>
      <c r="G169"/>
    </row>
    <row r="170" spans="1:7">
      <c r="A170" s="14" t="s">
        <v>42</v>
      </c>
      <c r="D170" s="25" t="e">
        <f>ROUND(5.7+5.7*D169^2,1)</f>
        <v>#REF!</v>
      </c>
      <c r="E170" s="21" t="s">
        <v>29</v>
      </c>
      <c r="F170"/>
      <c r="G170"/>
    </row>
    <row r="171" spans="1:7">
      <c r="A171" s="3"/>
      <c r="B171" s="3"/>
      <c r="C171" s="3"/>
      <c r="D171" s="3"/>
      <c r="E171" s="3"/>
      <c r="F171"/>
      <c r="G171"/>
    </row>
    <row r="172" spans="1:7">
      <c r="A172" s="3"/>
      <c r="B172" s="3"/>
      <c r="C172" s="3"/>
      <c r="D172" s="3"/>
      <c r="E172" s="3"/>
      <c r="F172"/>
      <c r="G172"/>
    </row>
    <row r="173" spans="1:7">
      <c r="A173" s="12" t="s">
        <v>63</v>
      </c>
      <c r="B173" s="12"/>
      <c r="C173" s="12"/>
      <c r="D173" s="3"/>
      <c r="E173" s="3"/>
      <c r="F173"/>
      <c r="G173"/>
    </row>
    <row r="174" spans="1:7">
      <c r="A174" s="17" t="s">
        <v>10</v>
      </c>
      <c r="B174" s="17"/>
      <c r="C174" s="17"/>
      <c r="D174" s="17">
        <v>5</v>
      </c>
      <c r="E174" s="3"/>
      <c r="F174"/>
      <c r="G174"/>
    </row>
    <row r="175" spans="1:7">
      <c r="A175" s="18" t="s">
        <v>52</v>
      </c>
      <c r="B175" s="18"/>
      <c r="C175" s="18"/>
      <c r="D175" s="18">
        <f t="shared" ref="D175:D183" si="3">D138</f>
        <v>484</v>
      </c>
      <c r="E175" s="3"/>
      <c r="F175"/>
      <c r="G175"/>
    </row>
    <row r="176" spans="1:7">
      <c r="A176" s="19" t="s">
        <v>54</v>
      </c>
      <c r="B176" s="19"/>
      <c r="C176" s="19"/>
      <c r="D176" s="19">
        <f t="shared" si="3"/>
        <v>53.9</v>
      </c>
      <c r="E176" s="3"/>
      <c r="F176"/>
      <c r="G176"/>
    </row>
    <row r="177" spans="1:7">
      <c r="A177" s="19" t="s">
        <v>55</v>
      </c>
      <c r="B177" s="19"/>
      <c r="C177" s="19"/>
      <c r="D177" s="19" t="e">
        <f t="shared" si="3"/>
        <v>#REF!</v>
      </c>
      <c r="E177" s="3"/>
      <c r="F177"/>
      <c r="G177"/>
    </row>
    <row r="178" spans="1:7">
      <c r="A178" s="19" t="s">
        <v>56</v>
      </c>
      <c r="B178" s="19"/>
      <c r="C178" s="19"/>
      <c r="D178" s="19" t="e">
        <f t="shared" si="3"/>
        <v>#REF!</v>
      </c>
      <c r="E178" s="3"/>
      <c r="F178"/>
      <c r="G178"/>
    </row>
    <row r="179" spans="1:7">
      <c r="A179" s="19" t="s">
        <v>57</v>
      </c>
      <c r="B179" s="19"/>
      <c r="C179" s="19"/>
      <c r="D179" s="19" t="e">
        <f t="shared" si="3"/>
        <v>#REF!</v>
      </c>
      <c r="E179" s="3"/>
      <c r="F179"/>
      <c r="G179"/>
    </row>
    <row r="180" spans="1:7">
      <c r="A180" s="18" t="s">
        <v>58</v>
      </c>
      <c r="B180" s="18"/>
      <c r="C180" s="18"/>
      <c r="D180" s="18">
        <f t="shared" si="3"/>
        <v>360</v>
      </c>
      <c r="E180" s="3"/>
      <c r="F180"/>
      <c r="G180"/>
    </row>
    <row r="181" spans="1:7">
      <c r="A181" s="18" t="s">
        <v>59</v>
      </c>
      <c r="B181" s="18"/>
      <c r="C181" s="18"/>
      <c r="D181" s="18" t="e">
        <f t="shared" si="3"/>
        <v>#REF!</v>
      </c>
      <c r="E181" s="3"/>
      <c r="F181"/>
      <c r="G181"/>
    </row>
    <row r="182" spans="1:7">
      <c r="A182" s="18" t="s">
        <v>60</v>
      </c>
      <c r="B182" s="18"/>
      <c r="C182" s="18"/>
      <c r="D182" s="18" t="e">
        <f t="shared" si="3"/>
        <v>#REF!</v>
      </c>
      <c r="E182" s="3"/>
      <c r="F182"/>
      <c r="G182"/>
    </row>
    <row r="183" spans="1:7">
      <c r="A183" s="18" t="s">
        <v>61</v>
      </c>
      <c r="B183" s="18"/>
      <c r="C183" s="18"/>
      <c r="D183" s="18" t="e">
        <f t="shared" si="3"/>
        <v>#REF!</v>
      </c>
      <c r="E183" s="3"/>
      <c r="F183"/>
      <c r="G183"/>
    </row>
    <row r="184" spans="1:7">
      <c r="A184" s="13" t="s">
        <v>8</v>
      </c>
      <c r="B184" s="13"/>
      <c r="C184" s="13"/>
      <c r="D184" s="13">
        <f>LOG(D175/D180)</f>
        <v>0.12854286087712524</v>
      </c>
      <c r="E184" s="3"/>
      <c r="F184"/>
      <c r="G184"/>
    </row>
    <row r="185" spans="1:7">
      <c r="A185" s="13" t="s">
        <v>9</v>
      </c>
      <c r="B185" s="13"/>
      <c r="C185" s="13"/>
      <c r="D185" s="20">
        <f>ROUND(5.7+5.7*D184^2+6,1)</f>
        <v>11.8</v>
      </c>
      <c r="E185" s="21" t="s">
        <v>29</v>
      </c>
      <c r="F185"/>
      <c r="G185"/>
    </row>
    <row r="186" spans="1:7">
      <c r="A186" s="3" t="s">
        <v>11</v>
      </c>
      <c r="B186" s="3"/>
      <c r="C186" s="3"/>
      <c r="D186" s="3">
        <f>LOG(D175/D176)</f>
        <v>0.9532565964576738</v>
      </c>
      <c r="E186" s="3"/>
      <c r="F186"/>
      <c r="G186"/>
    </row>
    <row r="187" spans="1:7">
      <c r="A187" s="3" t="s">
        <v>3</v>
      </c>
      <c r="B187" s="3"/>
      <c r="C187" s="3"/>
      <c r="D187" s="25">
        <f>ROUND(5.7+5.7*D186^2+6,1)</f>
        <v>16.899999999999999</v>
      </c>
      <c r="E187" s="21" t="s">
        <v>29</v>
      </c>
      <c r="F187"/>
      <c r="G187"/>
    </row>
    <row r="188" spans="1:7">
      <c r="A188" s="13" t="s">
        <v>20</v>
      </c>
      <c r="B188" s="13"/>
      <c r="C188" s="13"/>
      <c r="D188" s="13">
        <f>LOG(D175/AVERAGE(D176,D180))</f>
        <v>0.3689799309076337</v>
      </c>
      <c r="E188" s="3"/>
      <c r="F188"/>
      <c r="G188"/>
    </row>
    <row r="189" spans="1:7">
      <c r="A189" s="13" t="s">
        <v>4</v>
      </c>
      <c r="B189" s="13"/>
      <c r="C189" s="13"/>
      <c r="D189" s="22">
        <f>ROUND(IF(3.7+14.1*D188+5.7*D188^2&lt;-4,-4,IF(3.7+14.1*D188+5.7*D188^2&gt;0,0,3.7+14.1*D188+5.7*D188^2)),1)</f>
        <v>0</v>
      </c>
      <c r="E189" s="23" t="s">
        <v>62</v>
      </c>
      <c r="F189"/>
      <c r="G189"/>
    </row>
    <row r="190" spans="1:7">
      <c r="A190" s="3" t="s">
        <v>25</v>
      </c>
      <c r="B190" s="3"/>
      <c r="C190" s="3"/>
      <c r="D190" s="3" t="e">
        <f>LOG(D175/D181)</f>
        <v>#REF!</v>
      </c>
      <c r="E190" s="3"/>
      <c r="F190"/>
      <c r="G190"/>
    </row>
    <row r="191" spans="1:7">
      <c r="A191" s="3" t="s">
        <v>22</v>
      </c>
      <c r="B191" s="3"/>
      <c r="C191" s="3"/>
      <c r="D191" s="25" t="e">
        <f>ROUND(5.7+5.7*D190^2+6,1)</f>
        <v>#REF!</v>
      </c>
      <c r="E191" s="21" t="s">
        <v>29</v>
      </c>
      <c r="F191"/>
      <c r="G191"/>
    </row>
    <row r="192" spans="1:7">
      <c r="A192" s="13" t="s">
        <v>21</v>
      </c>
      <c r="B192" s="13"/>
      <c r="C192" s="13"/>
      <c r="D192" s="13" t="e">
        <f>LOG(D175/D177)</f>
        <v>#REF!</v>
      </c>
      <c r="E192" s="3"/>
      <c r="F192"/>
      <c r="G192"/>
    </row>
    <row r="193" spans="1:7">
      <c r="A193" s="13" t="s">
        <v>26</v>
      </c>
      <c r="B193" s="13"/>
      <c r="C193" s="13"/>
      <c r="D193" s="20" t="e">
        <f>ROUND(5.7+5.7*D192^2+6,1)</f>
        <v>#REF!</v>
      </c>
      <c r="E193" s="21" t="s">
        <v>29</v>
      </c>
      <c r="F193"/>
      <c r="G193"/>
    </row>
    <row r="194" spans="1:7">
      <c r="A194" s="14" t="s">
        <v>27</v>
      </c>
      <c r="D194" s="3" t="e">
        <f>LOG(D175/AVERAGE(D177,D181))</f>
        <v>#REF!</v>
      </c>
      <c r="E194" s="3"/>
      <c r="F194"/>
      <c r="G194"/>
    </row>
    <row r="195" spans="1:7">
      <c r="A195" s="14" t="s">
        <v>28</v>
      </c>
      <c r="D195" s="24" t="e">
        <f>ROUND(IF(3.7+14.1*D194+5.7*D194^2&lt;-4,-4,IF(3.7+14.1*D194+5.7*D194^2&gt;0,0,3.7+14.1*D194+5.7*D194^2)),1)</f>
        <v>#REF!</v>
      </c>
      <c r="E195" s="23" t="s">
        <v>62</v>
      </c>
      <c r="F195"/>
      <c r="G195"/>
    </row>
    <row r="196" spans="1:7">
      <c r="A196" s="13" t="s">
        <v>31</v>
      </c>
      <c r="B196" s="13"/>
      <c r="C196" s="13"/>
      <c r="D196" s="13" t="e">
        <f>LOG(D175/D182)</f>
        <v>#REF!</v>
      </c>
      <c r="E196" s="3"/>
      <c r="F196"/>
      <c r="G196"/>
    </row>
    <row r="197" spans="1:7">
      <c r="A197" s="13" t="s">
        <v>32</v>
      </c>
      <c r="B197" s="13"/>
      <c r="C197" s="13"/>
      <c r="D197" s="20" t="e">
        <f>ROUND(5.7+5.7*D196^2+6,1)</f>
        <v>#REF!</v>
      </c>
      <c r="E197" s="21" t="s">
        <v>29</v>
      </c>
      <c r="F197"/>
      <c r="G197"/>
    </row>
    <row r="198" spans="1:7">
      <c r="A198" s="14" t="s">
        <v>33</v>
      </c>
      <c r="D198" s="3" t="e">
        <f>LOG(D175/D178)</f>
        <v>#REF!</v>
      </c>
      <c r="F198"/>
      <c r="G198"/>
    </row>
    <row r="199" spans="1:7">
      <c r="A199" s="14" t="s">
        <v>34</v>
      </c>
      <c r="D199" s="25" t="e">
        <f>ROUND(5.7+5.7*D198^2+6,1)</f>
        <v>#REF!</v>
      </c>
      <c r="E199" s="21" t="s">
        <v>29</v>
      </c>
      <c r="F199"/>
      <c r="G199"/>
    </row>
    <row r="200" spans="1:7">
      <c r="A200" s="13" t="s">
        <v>35</v>
      </c>
      <c r="B200" s="13"/>
      <c r="C200" s="13"/>
      <c r="D200" s="13" t="e">
        <f>LOG(D175/AVERAGE(D178,D182))</f>
        <v>#REF!</v>
      </c>
      <c r="E200" s="3"/>
      <c r="F200"/>
      <c r="G200"/>
    </row>
    <row r="201" spans="1:7">
      <c r="A201" s="13" t="s">
        <v>36</v>
      </c>
      <c r="B201" s="13"/>
      <c r="C201" s="13"/>
      <c r="D201" s="22" t="e">
        <f>ROUND(IF(3.7+14.1*D200+5.7*D200^2&lt;-4,-4,IF(3.7+14.1*D200+5.7*D200^2&gt;0,0,3.7+14.1*D200+5.7*D200^2)),1)</f>
        <v>#REF!</v>
      </c>
      <c r="E201" s="23" t="s">
        <v>62</v>
      </c>
      <c r="F201"/>
      <c r="G201"/>
    </row>
    <row r="202" spans="1:7">
      <c r="A202" s="14" t="s">
        <v>37</v>
      </c>
      <c r="D202" s="3" t="e">
        <f>LOG(D175/D183)</f>
        <v>#REF!</v>
      </c>
      <c r="E202" s="3"/>
      <c r="F202"/>
      <c r="G202"/>
    </row>
    <row r="203" spans="1:7">
      <c r="A203" s="14" t="s">
        <v>38</v>
      </c>
      <c r="D203" s="25" t="e">
        <f>ROUND(5.7+5.7*D202^2+6,1)</f>
        <v>#REF!</v>
      </c>
      <c r="E203" s="21" t="s">
        <v>29</v>
      </c>
      <c r="F203"/>
      <c r="G203"/>
    </row>
    <row r="204" spans="1:7">
      <c r="A204" s="13" t="s">
        <v>39</v>
      </c>
      <c r="B204" s="13"/>
      <c r="C204" s="13"/>
      <c r="D204" s="13" t="e">
        <f>LOG(D175/D179)</f>
        <v>#REF!</v>
      </c>
      <c r="F204"/>
      <c r="G204"/>
    </row>
    <row r="205" spans="1:7">
      <c r="A205" s="13" t="s">
        <v>40</v>
      </c>
      <c r="B205" s="13"/>
      <c r="C205" s="13"/>
      <c r="D205" s="20" t="e">
        <f>ROUND(5.7+5.7*D204^2+6,1)</f>
        <v>#REF!</v>
      </c>
      <c r="E205" s="21" t="s">
        <v>29</v>
      </c>
      <c r="F205"/>
      <c r="G205"/>
    </row>
    <row r="206" spans="1:7">
      <c r="A206" s="14" t="s">
        <v>41</v>
      </c>
      <c r="D206" s="3" t="e">
        <f>LOG(D175/AVERAGE(D179,D183))</f>
        <v>#REF!</v>
      </c>
      <c r="E206" s="3"/>
      <c r="F206"/>
      <c r="G206"/>
    </row>
    <row r="207" spans="1:7">
      <c r="A207" s="14" t="s">
        <v>42</v>
      </c>
      <c r="D207" s="24" t="e">
        <f>ROUND(IF(3.7+14.1*D206+5.7*D206^2&lt;-4,-4,IF(3.7+14.1*D206+5.7*D206^2&gt;0,0,3.7+14.1*D206+5.7*D206^2)),1)</f>
        <v>#REF!</v>
      </c>
      <c r="E207" s="23" t="s">
        <v>62</v>
      </c>
      <c r="F207"/>
      <c r="G207"/>
    </row>
    <row r="210" spans="1:7">
      <c r="A210" s="12" t="s">
        <v>63</v>
      </c>
      <c r="B210" s="12"/>
      <c r="C210" s="12"/>
      <c r="D210" s="3"/>
      <c r="E210" s="3"/>
      <c r="F210"/>
      <c r="G210"/>
    </row>
    <row r="211" spans="1:7">
      <c r="A211" s="17" t="s">
        <v>10</v>
      </c>
      <c r="B211" s="17"/>
      <c r="C211" s="17"/>
      <c r="D211" s="17">
        <v>6</v>
      </c>
      <c r="E211" s="3"/>
      <c r="F211"/>
      <c r="G211"/>
    </row>
    <row r="212" spans="1:7">
      <c r="A212" s="18" t="s">
        <v>52</v>
      </c>
      <c r="B212" s="18"/>
      <c r="C212" s="18"/>
      <c r="D212" s="18">
        <f t="shared" ref="D212:D220" si="4">D175</f>
        <v>484</v>
      </c>
      <c r="E212" s="3"/>
      <c r="F212"/>
      <c r="G212"/>
    </row>
    <row r="213" spans="1:7">
      <c r="A213" s="19" t="s">
        <v>54</v>
      </c>
      <c r="B213" s="19"/>
      <c r="C213" s="19"/>
      <c r="D213" s="19">
        <f t="shared" si="4"/>
        <v>53.9</v>
      </c>
      <c r="E213" s="3"/>
      <c r="F213"/>
      <c r="G213"/>
    </row>
    <row r="214" spans="1:7">
      <c r="A214" s="19" t="s">
        <v>55</v>
      </c>
      <c r="B214" s="19"/>
      <c r="C214" s="19"/>
      <c r="D214" s="19" t="e">
        <f t="shared" si="4"/>
        <v>#REF!</v>
      </c>
      <c r="E214" s="3"/>
      <c r="F214"/>
      <c r="G214"/>
    </row>
    <row r="215" spans="1:7">
      <c r="A215" s="19" t="s">
        <v>56</v>
      </c>
      <c r="B215" s="19"/>
      <c r="C215" s="19"/>
      <c r="D215" s="19" t="e">
        <f t="shared" si="4"/>
        <v>#REF!</v>
      </c>
      <c r="E215" s="3"/>
      <c r="F215"/>
      <c r="G215"/>
    </row>
    <row r="216" spans="1:7">
      <c r="A216" s="19" t="s">
        <v>57</v>
      </c>
      <c r="B216" s="19"/>
      <c r="C216" s="19"/>
      <c r="D216" s="19" t="e">
        <f t="shared" si="4"/>
        <v>#REF!</v>
      </c>
      <c r="E216" s="3"/>
      <c r="F216"/>
      <c r="G216"/>
    </row>
    <row r="217" spans="1:7">
      <c r="A217" s="18" t="s">
        <v>58</v>
      </c>
      <c r="B217" s="18"/>
      <c r="C217" s="18"/>
      <c r="D217" s="18">
        <f t="shared" si="4"/>
        <v>360</v>
      </c>
      <c r="E217" s="3"/>
      <c r="F217"/>
      <c r="G217"/>
    </row>
    <row r="218" spans="1:7">
      <c r="A218" s="18" t="s">
        <v>59</v>
      </c>
      <c r="B218" s="18"/>
      <c r="C218" s="18"/>
      <c r="D218" s="18" t="e">
        <f t="shared" si="4"/>
        <v>#REF!</v>
      </c>
      <c r="E218" s="3"/>
      <c r="F218"/>
      <c r="G218"/>
    </row>
    <row r="219" spans="1:7">
      <c r="A219" s="18" t="s">
        <v>60</v>
      </c>
      <c r="B219" s="18"/>
      <c r="C219" s="18"/>
      <c r="D219" s="18" t="e">
        <f t="shared" si="4"/>
        <v>#REF!</v>
      </c>
      <c r="E219" s="3"/>
      <c r="F219"/>
      <c r="G219"/>
    </row>
    <row r="220" spans="1:7">
      <c r="A220" s="18" t="s">
        <v>61</v>
      </c>
      <c r="B220" s="18"/>
      <c r="C220" s="18"/>
      <c r="D220" s="18" t="e">
        <f t="shared" si="4"/>
        <v>#REF!</v>
      </c>
      <c r="E220" s="3"/>
      <c r="F220"/>
      <c r="G220"/>
    </row>
    <row r="221" spans="1:7">
      <c r="A221" s="13" t="s">
        <v>8</v>
      </c>
      <c r="B221" s="13"/>
      <c r="C221" s="13"/>
      <c r="D221" s="13">
        <f>LOG(D212/D217)</f>
        <v>0.12854286087712524</v>
      </c>
      <c r="E221" s="3"/>
      <c r="F221"/>
      <c r="G221"/>
    </row>
    <row r="222" spans="1:7">
      <c r="A222" s="13" t="s">
        <v>9</v>
      </c>
      <c r="B222" s="13"/>
      <c r="C222" s="13"/>
      <c r="D222" s="20">
        <f>ROUND(5.7+5.7*D221^2+6,1)</f>
        <v>11.8</v>
      </c>
      <c r="E222" s="21" t="s">
        <v>29</v>
      </c>
      <c r="F222"/>
      <c r="G222"/>
    </row>
    <row r="223" spans="1:7">
      <c r="A223" s="3" t="s">
        <v>11</v>
      </c>
      <c r="B223" s="3"/>
      <c r="C223" s="3"/>
      <c r="D223" s="3">
        <f>LOG(D212/D213)</f>
        <v>0.9532565964576738</v>
      </c>
      <c r="E223" s="3"/>
      <c r="F223"/>
      <c r="G223"/>
    </row>
    <row r="224" spans="1:7">
      <c r="A224" s="3" t="s">
        <v>3</v>
      </c>
      <c r="B224" s="3"/>
      <c r="C224" s="3"/>
      <c r="D224" s="25">
        <f>ROUND(5.7+5.7*D223^2+6,1)</f>
        <v>16.899999999999999</v>
      </c>
      <c r="E224" s="21" t="s">
        <v>29</v>
      </c>
      <c r="F224"/>
      <c r="G224"/>
    </row>
    <row r="225" spans="1:7">
      <c r="A225" s="13" t="s">
        <v>20</v>
      </c>
      <c r="B225" s="13"/>
      <c r="C225" s="13"/>
      <c r="D225" s="13">
        <f>LOG(D212/AVERAGE(D213,D217))</f>
        <v>0.3689799309076337</v>
      </c>
      <c r="E225" s="3"/>
      <c r="F225"/>
      <c r="G225"/>
    </row>
    <row r="226" spans="1:7">
      <c r="A226" s="13" t="s">
        <v>4</v>
      </c>
      <c r="B226" s="13"/>
      <c r="C226" s="13"/>
      <c r="D226" s="28">
        <f>ROUND(5.7+14.1*D225+5.7*D225^2+12,1)</f>
        <v>23.7</v>
      </c>
      <c r="E226" s="27" t="s">
        <v>30</v>
      </c>
      <c r="F226"/>
      <c r="G226"/>
    </row>
    <row r="227" spans="1:7">
      <c r="A227" s="3" t="s">
        <v>25</v>
      </c>
      <c r="B227" s="3"/>
      <c r="C227" s="3"/>
      <c r="D227" s="3" t="e">
        <f>LOG(D212/D218)</f>
        <v>#REF!</v>
      </c>
      <c r="E227" s="3"/>
      <c r="F227"/>
      <c r="G227"/>
    </row>
    <row r="228" spans="1:7">
      <c r="A228" s="3" t="s">
        <v>22</v>
      </c>
      <c r="B228" s="3"/>
      <c r="C228" s="3"/>
      <c r="D228" s="25" t="e">
        <f>ROUND(5.7+5.7*D227^2+6,1)</f>
        <v>#REF!</v>
      </c>
      <c r="E228" s="21" t="s">
        <v>29</v>
      </c>
      <c r="F228"/>
      <c r="G228"/>
    </row>
    <row r="229" spans="1:7">
      <c r="A229" s="13" t="s">
        <v>21</v>
      </c>
      <c r="B229" s="13"/>
      <c r="C229" s="13"/>
      <c r="D229" s="13" t="e">
        <f>LOG(D212/D214)</f>
        <v>#REF!</v>
      </c>
      <c r="E229" s="3"/>
      <c r="F229"/>
      <c r="G229"/>
    </row>
    <row r="230" spans="1:7">
      <c r="A230" s="13" t="s">
        <v>26</v>
      </c>
      <c r="B230" s="13"/>
      <c r="C230" s="13"/>
      <c r="D230" s="20" t="e">
        <f>ROUND(5.7+5.7*D229^2+6,1)</f>
        <v>#REF!</v>
      </c>
      <c r="E230" s="21" t="s">
        <v>29</v>
      </c>
      <c r="F230"/>
      <c r="G230"/>
    </row>
    <row r="231" spans="1:7">
      <c r="A231" s="14" t="s">
        <v>27</v>
      </c>
      <c r="D231" s="3" t="e">
        <f>LOG(D212/AVERAGE(D214,D218))</f>
        <v>#REF!</v>
      </c>
      <c r="E231" s="3"/>
      <c r="F231"/>
      <c r="G231"/>
    </row>
    <row r="232" spans="1:7">
      <c r="A232" s="14" t="s">
        <v>28</v>
      </c>
      <c r="D232" s="29" t="e">
        <f>ROUND(5.7+14.1*D231+5.7*D231^2+12,1)</f>
        <v>#REF!</v>
      </c>
      <c r="E232" s="27" t="s">
        <v>30</v>
      </c>
      <c r="F232"/>
      <c r="G232"/>
    </row>
    <row r="233" spans="1:7">
      <c r="A233" s="13" t="s">
        <v>31</v>
      </c>
      <c r="B233" s="13"/>
      <c r="C233" s="13"/>
      <c r="D233" s="13" t="e">
        <f>LOG(D212/D219)</f>
        <v>#REF!</v>
      </c>
      <c r="E233" s="3"/>
      <c r="F233"/>
      <c r="G233"/>
    </row>
    <row r="234" spans="1:7">
      <c r="A234" s="13" t="s">
        <v>32</v>
      </c>
      <c r="B234" s="13"/>
      <c r="C234" s="13"/>
      <c r="D234" s="20" t="e">
        <f>ROUND(5.7+5.7*D233^2+6,1)</f>
        <v>#REF!</v>
      </c>
      <c r="E234" s="21" t="s">
        <v>29</v>
      </c>
      <c r="F234"/>
      <c r="G234"/>
    </row>
    <row r="235" spans="1:7">
      <c r="A235" s="14" t="s">
        <v>33</v>
      </c>
      <c r="D235" s="3" t="e">
        <f>LOG(D212/D215)</f>
        <v>#REF!</v>
      </c>
      <c r="F235"/>
      <c r="G235"/>
    </row>
    <row r="236" spans="1:7">
      <c r="A236" s="14" t="s">
        <v>34</v>
      </c>
      <c r="D236" s="25" t="e">
        <f>ROUND(5.7+5.7*D235^2+6,1)</f>
        <v>#REF!</v>
      </c>
      <c r="E236" s="21" t="s">
        <v>29</v>
      </c>
      <c r="F236"/>
      <c r="G236"/>
    </row>
    <row r="237" spans="1:7">
      <c r="A237" s="13" t="s">
        <v>35</v>
      </c>
      <c r="B237" s="13"/>
      <c r="C237" s="13"/>
      <c r="D237" s="13" t="e">
        <f>LOG(D212/AVERAGE(D215,D219))</f>
        <v>#REF!</v>
      </c>
      <c r="E237" s="3"/>
      <c r="F237"/>
      <c r="G237"/>
    </row>
    <row r="238" spans="1:7">
      <c r="A238" s="13" t="s">
        <v>36</v>
      </c>
      <c r="B238" s="13"/>
      <c r="C238" s="13"/>
      <c r="D238" s="28" t="e">
        <f>ROUND(5.7+14.1*D237+5.7*D237^2+12,1)</f>
        <v>#REF!</v>
      </c>
      <c r="E238" s="27" t="s">
        <v>30</v>
      </c>
      <c r="F238"/>
      <c r="G238"/>
    </row>
    <row r="239" spans="1:7">
      <c r="A239" s="14" t="s">
        <v>37</v>
      </c>
      <c r="D239" s="3" t="e">
        <f>LOG(D212/D220)</f>
        <v>#REF!</v>
      </c>
      <c r="E239" s="3"/>
      <c r="F239"/>
      <c r="G239"/>
    </row>
    <row r="240" spans="1:7">
      <c r="A240" s="14" t="s">
        <v>38</v>
      </c>
      <c r="D240" s="25" t="e">
        <f>ROUND(5.7+5.7*D239^2+6,1)</f>
        <v>#REF!</v>
      </c>
      <c r="E240" s="21" t="s">
        <v>29</v>
      </c>
      <c r="F240"/>
      <c r="G240"/>
    </row>
    <row r="241" spans="1:7">
      <c r="A241" s="13" t="s">
        <v>39</v>
      </c>
      <c r="B241" s="13"/>
      <c r="C241" s="13"/>
      <c r="D241" s="13" t="e">
        <f>LOG(D212/D216)</f>
        <v>#REF!</v>
      </c>
      <c r="F241"/>
      <c r="G241"/>
    </row>
    <row r="242" spans="1:7">
      <c r="A242" s="13" t="s">
        <v>40</v>
      </c>
      <c r="B242" s="13"/>
      <c r="C242" s="13"/>
      <c r="D242" s="20" t="e">
        <f>ROUND(5.7+5.7*D241^2+6,1)</f>
        <v>#REF!</v>
      </c>
      <c r="E242" s="21" t="s">
        <v>29</v>
      </c>
      <c r="F242"/>
      <c r="G242"/>
    </row>
    <row r="243" spans="1:7">
      <c r="A243" s="14" t="s">
        <v>41</v>
      </c>
      <c r="D243" s="3" t="e">
        <f>LOG(D212/AVERAGE(D216,D220))</f>
        <v>#REF!</v>
      </c>
      <c r="E243" s="3"/>
      <c r="F243"/>
      <c r="G243"/>
    </row>
    <row r="244" spans="1:7">
      <c r="A244" s="14" t="s">
        <v>42</v>
      </c>
      <c r="D244" s="29" t="e">
        <f>ROUND(5.7+14.1*D243+5.7*D243^2+12,1)</f>
        <v>#REF!</v>
      </c>
      <c r="E244" s="27" t="s">
        <v>30</v>
      </c>
      <c r="F244"/>
      <c r="G244"/>
    </row>
    <row r="247" spans="1:7">
      <c r="A247" s="12" t="s">
        <v>64</v>
      </c>
      <c r="B247" s="12"/>
      <c r="C247" s="12"/>
      <c r="D247" s="3"/>
      <c r="E247" s="3"/>
      <c r="F247"/>
      <c r="G247"/>
    </row>
    <row r="248" spans="1:7">
      <c r="A248" s="17" t="s">
        <v>10</v>
      </c>
      <c r="B248" s="17"/>
      <c r="C248" s="17"/>
      <c r="D248" s="17">
        <v>7</v>
      </c>
      <c r="E248" s="3"/>
      <c r="F248"/>
      <c r="G248"/>
    </row>
    <row r="249" spans="1:7">
      <c r="A249" s="18" t="s">
        <v>52</v>
      </c>
      <c r="B249" s="18"/>
      <c r="C249" s="18"/>
      <c r="D249" s="18">
        <f t="shared" ref="D249:D257" si="5">D212</f>
        <v>484</v>
      </c>
      <c r="E249" s="3"/>
      <c r="F249"/>
      <c r="G249"/>
    </row>
    <row r="250" spans="1:7">
      <c r="A250" s="19" t="s">
        <v>54</v>
      </c>
      <c r="B250" s="19"/>
      <c r="C250" s="19"/>
      <c r="D250" s="19">
        <f t="shared" si="5"/>
        <v>53.9</v>
      </c>
      <c r="E250" s="3"/>
      <c r="F250"/>
      <c r="G250"/>
    </row>
    <row r="251" spans="1:7">
      <c r="A251" s="19" t="s">
        <v>55</v>
      </c>
      <c r="B251" s="19"/>
      <c r="C251" s="19"/>
      <c r="D251" s="19" t="e">
        <f t="shared" si="5"/>
        <v>#REF!</v>
      </c>
      <c r="E251" s="3"/>
      <c r="F251"/>
      <c r="G251"/>
    </row>
    <row r="252" spans="1:7">
      <c r="A252" s="19" t="s">
        <v>56</v>
      </c>
      <c r="B252" s="19"/>
      <c r="C252" s="19"/>
      <c r="D252" s="19" t="e">
        <f t="shared" si="5"/>
        <v>#REF!</v>
      </c>
      <c r="E252" s="3"/>
      <c r="F252"/>
      <c r="G252"/>
    </row>
    <row r="253" spans="1:7">
      <c r="A253" s="19" t="s">
        <v>57</v>
      </c>
      <c r="B253" s="19"/>
      <c r="C253" s="19"/>
      <c r="D253" s="19" t="e">
        <f t="shared" si="5"/>
        <v>#REF!</v>
      </c>
      <c r="E253" s="3"/>
      <c r="F253"/>
      <c r="G253"/>
    </row>
    <row r="254" spans="1:7">
      <c r="A254" s="18" t="s">
        <v>58</v>
      </c>
      <c r="B254" s="18"/>
      <c r="C254" s="18"/>
      <c r="D254" s="18">
        <f t="shared" si="5"/>
        <v>360</v>
      </c>
      <c r="E254" s="3"/>
      <c r="F254"/>
      <c r="G254"/>
    </row>
    <row r="255" spans="1:7">
      <c r="A255" s="18" t="s">
        <v>59</v>
      </c>
      <c r="B255" s="18"/>
      <c r="C255" s="18"/>
      <c r="D255" s="18" t="e">
        <f t="shared" si="5"/>
        <v>#REF!</v>
      </c>
      <c r="E255" s="3"/>
      <c r="F255"/>
      <c r="G255"/>
    </row>
    <row r="256" spans="1:7">
      <c r="A256" s="18" t="s">
        <v>60</v>
      </c>
      <c r="B256" s="18"/>
      <c r="C256" s="18"/>
      <c r="D256" s="18" t="e">
        <f t="shared" si="5"/>
        <v>#REF!</v>
      </c>
      <c r="E256" s="3"/>
      <c r="F256"/>
      <c r="G256"/>
    </row>
    <row r="257" spans="1:7">
      <c r="A257" s="18" t="s">
        <v>61</v>
      </c>
      <c r="B257" s="18"/>
      <c r="C257" s="18"/>
      <c r="D257" s="18" t="e">
        <f t="shared" si="5"/>
        <v>#REF!</v>
      </c>
      <c r="E257" s="3"/>
      <c r="F257"/>
      <c r="G257"/>
    </row>
    <row r="258" spans="1:7">
      <c r="A258" s="13" t="s">
        <v>8</v>
      </c>
      <c r="B258" s="13"/>
      <c r="C258" s="13"/>
      <c r="D258" s="13">
        <f>LOG(D249/D254)</f>
        <v>0.12854286087712524</v>
      </c>
      <c r="E258" s="3"/>
      <c r="F258"/>
      <c r="G258"/>
    </row>
    <row r="259" spans="1:7">
      <c r="A259" s="13" t="s">
        <v>9</v>
      </c>
      <c r="B259" s="13"/>
      <c r="C259" s="13"/>
      <c r="D259" s="20">
        <f>ROUND(5.7+5.7*D258^2+6,1)</f>
        <v>11.8</v>
      </c>
      <c r="E259" s="21" t="s">
        <v>29</v>
      </c>
      <c r="F259"/>
      <c r="G259"/>
    </row>
    <row r="260" spans="1:7">
      <c r="A260" s="3" t="s">
        <v>11</v>
      </c>
      <c r="B260" s="3"/>
      <c r="C260" s="3"/>
      <c r="D260" s="3">
        <f>LOG(D254/AVERAGE(D249,D250))</f>
        <v>0.12663095214942319</v>
      </c>
      <c r="E260" s="3"/>
      <c r="F260"/>
      <c r="G260"/>
    </row>
    <row r="261" spans="1:7">
      <c r="A261" s="3" t="s">
        <v>3</v>
      </c>
      <c r="B261" s="3"/>
      <c r="C261" s="3"/>
      <c r="D261" s="29">
        <f>ROUND(5.7+14.1*D260+5.7*D260^2+12,1)</f>
        <v>19.600000000000001</v>
      </c>
      <c r="E261" s="27" t="s">
        <v>30</v>
      </c>
      <c r="F261"/>
      <c r="G261"/>
    </row>
    <row r="262" spans="1:7">
      <c r="A262" s="13" t="s">
        <v>20</v>
      </c>
      <c r="B262" s="13"/>
      <c r="C262" s="13"/>
      <c r="D262" s="13">
        <f>LOG(D250/D254)</f>
        <v>-0.8247137355805485</v>
      </c>
      <c r="E262" s="3"/>
      <c r="F262"/>
      <c r="G262"/>
    </row>
    <row r="263" spans="1:7">
      <c r="A263" s="13" t="s">
        <v>4</v>
      </c>
      <c r="B263" s="13"/>
      <c r="C263" s="13"/>
      <c r="D263" s="20">
        <f>ROUND(5.7+5.7*D262^2+6,1)</f>
        <v>15.6</v>
      </c>
      <c r="E263" s="21" t="s">
        <v>29</v>
      </c>
      <c r="F263"/>
      <c r="G263"/>
    </row>
    <row r="264" spans="1:7">
      <c r="A264" s="3" t="s">
        <v>25</v>
      </c>
      <c r="B264" s="3"/>
      <c r="C264" s="3"/>
      <c r="D264" s="3" t="e">
        <f>LOG(D249/D255)</f>
        <v>#REF!</v>
      </c>
      <c r="E264" s="3"/>
      <c r="F264"/>
      <c r="G264"/>
    </row>
    <row r="265" spans="1:7">
      <c r="A265" s="3" t="s">
        <v>22</v>
      </c>
      <c r="B265" s="3"/>
      <c r="C265" s="3"/>
      <c r="D265" s="25" t="e">
        <f>ROUND(5.7+5.7*D264^2+6,1)</f>
        <v>#REF!</v>
      </c>
      <c r="E265" s="21" t="s">
        <v>29</v>
      </c>
      <c r="F265"/>
      <c r="G265"/>
    </row>
    <row r="266" spans="1:7">
      <c r="A266" s="13" t="s">
        <v>21</v>
      </c>
      <c r="B266" s="13"/>
      <c r="C266" s="13"/>
      <c r="D266" s="13" t="e">
        <f>LOG(D255/AVERAGE(D249,D251))</f>
        <v>#REF!</v>
      </c>
      <c r="E266" s="3"/>
      <c r="F266"/>
      <c r="G266"/>
    </row>
    <row r="267" spans="1:7">
      <c r="A267" s="13" t="s">
        <v>26</v>
      </c>
      <c r="B267" s="13"/>
      <c r="C267" s="13"/>
      <c r="D267" s="28" t="e">
        <f>ROUND(5.7+14.1*D266+5.7*D266^2+12,1)</f>
        <v>#REF!</v>
      </c>
      <c r="E267" s="27" t="s">
        <v>30</v>
      </c>
      <c r="F267"/>
      <c r="G267"/>
    </row>
    <row r="268" spans="1:7">
      <c r="A268" s="14" t="s">
        <v>27</v>
      </c>
      <c r="D268" s="3" t="e">
        <f>LOG(D251/D255)</f>
        <v>#REF!</v>
      </c>
      <c r="E268" s="3"/>
      <c r="F268"/>
      <c r="G268"/>
    </row>
    <row r="269" spans="1:7">
      <c r="A269" s="14" t="s">
        <v>28</v>
      </c>
      <c r="D269" s="25" t="e">
        <f>ROUND(5.7+5.7*D268^2+6,1)</f>
        <v>#REF!</v>
      </c>
      <c r="E269" s="21" t="s">
        <v>29</v>
      </c>
      <c r="F269"/>
      <c r="G269"/>
    </row>
    <row r="270" spans="1:7">
      <c r="A270" s="13" t="s">
        <v>31</v>
      </c>
      <c r="B270" s="13"/>
      <c r="C270" s="13"/>
      <c r="D270" s="13" t="e">
        <f>LOG(D249/D256)</f>
        <v>#REF!</v>
      </c>
      <c r="E270" s="3"/>
      <c r="F270"/>
      <c r="G270"/>
    </row>
    <row r="271" spans="1:7">
      <c r="A271" s="13" t="s">
        <v>32</v>
      </c>
      <c r="B271" s="13"/>
      <c r="C271" s="13"/>
      <c r="D271" s="20" t="e">
        <f>ROUND(5.7+5.7*D270^2+6,1)</f>
        <v>#REF!</v>
      </c>
      <c r="E271" s="21" t="s">
        <v>29</v>
      </c>
      <c r="F271"/>
      <c r="G271"/>
    </row>
    <row r="272" spans="1:7">
      <c r="A272" s="14" t="s">
        <v>33</v>
      </c>
      <c r="D272" s="3" t="e">
        <f>LOG(D256/AVERAGE(D249,D252))</f>
        <v>#REF!</v>
      </c>
      <c r="F272"/>
      <c r="G272"/>
    </row>
    <row r="273" spans="1:7">
      <c r="A273" s="14" t="s">
        <v>34</v>
      </c>
      <c r="D273" s="29" t="e">
        <f>ROUND(5.7+14.1*D272+5.7*D272^2+12,1)</f>
        <v>#REF!</v>
      </c>
      <c r="E273" s="27" t="s">
        <v>30</v>
      </c>
      <c r="F273"/>
      <c r="G273"/>
    </row>
    <row r="274" spans="1:7">
      <c r="A274" s="13" t="s">
        <v>35</v>
      </c>
      <c r="B274" s="13"/>
      <c r="C274" s="13"/>
      <c r="D274" s="13" t="e">
        <f>LOG(D252/D256)</f>
        <v>#REF!</v>
      </c>
      <c r="E274" s="3"/>
      <c r="F274"/>
      <c r="G274"/>
    </row>
    <row r="275" spans="1:7">
      <c r="A275" s="13" t="s">
        <v>36</v>
      </c>
      <c r="B275" s="13"/>
      <c r="C275" s="13"/>
      <c r="D275" s="20" t="e">
        <f>ROUND(5.7+5.7*D274^2+6,1)</f>
        <v>#REF!</v>
      </c>
      <c r="E275" s="21" t="s">
        <v>29</v>
      </c>
      <c r="F275"/>
      <c r="G275"/>
    </row>
    <row r="276" spans="1:7">
      <c r="A276" s="14" t="s">
        <v>37</v>
      </c>
      <c r="D276" s="3" t="e">
        <f>LOG(D249/D257)</f>
        <v>#REF!</v>
      </c>
      <c r="E276" s="3"/>
      <c r="F276"/>
      <c r="G276"/>
    </row>
    <row r="277" spans="1:7">
      <c r="A277" s="14" t="s">
        <v>38</v>
      </c>
      <c r="D277" s="25" t="e">
        <f>ROUND(5.7+5.7*D276^2+6,1)</f>
        <v>#REF!</v>
      </c>
      <c r="E277" s="21" t="s">
        <v>29</v>
      </c>
      <c r="F277"/>
      <c r="G277"/>
    </row>
    <row r="278" spans="1:7">
      <c r="A278" s="13" t="s">
        <v>39</v>
      </c>
      <c r="B278" s="13"/>
      <c r="C278" s="13"/>
      <c r="D278" s="13" t="e">
        <f>LOG(D257/AVERAGE(D249,D253))</f>
        <v>#REF!</v>
      </c>
      <c r="F278"/>
      <c r="G278"/>
    </row>
    <row r="279" spans="1:7">
      <c r="A279" s="13" t="s">
        <v>40</v>
      </c>
      <c r="B279" s="13"/>
      <c r="C279" s="13"/>
      <c r="D279" s="28" t="e">
        <f>ROUND(5.7+14.1*D278+5.7*D278^2+12,1)</f>
        <v>#REF!</v>
      </c>
      <c r="E279" s="27" t="s">
        <v>30</v>
      </c>
      <c r="F279"/>
      <c r="G279"/>
    </row>
    <row r="280" spans="1:7">
      <c r="A280" s="14" t="s">
        <v>41</v>
      </c>
      <c r="D280" s="3" t="e">
        <f>LOG(D253/D257)</f>
        <v>#REF!</v>
      </c>
      <c r="E280" s="3"/>
      <c r="F280"/>
      <c r="G280"/>
    </row>
    <row r="281" spans="1:7">
      <c r="A281" s="14" t="s">
        <v>42</v>
      </c>
      <c r="D281" s="25" t="e">
        <f>ROUND(5.7+5.7*D280^2+6,1)</f>
        <v>#REF!</v>
      </c>
      <c r="E281" s="21" t="s">
        <v>29</v>
      </c>
      <c r="F281"/>
      <c r="G281"/>
    </row>
    <row r="284" spans="1:7">
      <c r="A284" s="12" t="s">
        <v>64</v>
      </c>
      <c r="B284" s="12"/>
      <c r="C284" s="12"/>
      <c r="D284" s="3"/>
      <c r="E284" s="3"/>
      <c r="F284"/>
      <c r="G284"/>
    </row>
    <row r="285" spans="1:7">
      <c r="A285" s="17" t="s">
        <v>10</v>
      </c>
      <c r="B285" s="17"/>
      <c r="C285" s="17"/>
      <c r="D285" s="17">
        <v>8</v>
      </c>
      <c r="E285" s="3"/>
      <c r="F285"/>
      <c r="G285"/>
    </row>
    <row r="286" spans="1:7">
      <c r="A286" s="18" t="s">
        <v>52</v>
      </c>
      <c r="B286" s="18"/>
      <c r="C286" s="18"/>
      <c r="D286" s="18">
        <f t="shared" ref="D286:D294" si="6">D249</f>
        <v>484</v>
      </c>
      <c r="E286" s="3"/>
      <c r="F286"/>
      <c r="G286"/>
    </row>
    <row r="287" spans="1:7">
      <c r="A287" s="19" t="s">
        <v>54</v>
      </c>
      <c r="B287" s="19"/>
      <c r="C287" s="19"/>
      <c r="D287" s="19">
        <f t="shared" si="6"/>
        <v>53.9</v>
      </c>
      <c r="E287" s="3"/>
      <c r="F287"/>
      <c r="G287"/>
    </row>
    <row r="288" spans="1:7">
      <c r="A288" s="19" t="s">
        <v>55</v>
      </c>
      <c r="B288" s="19"/>
      <c r="C288" s="19"/>
      <c r="D288" s="19" t="e">
        <f t="shared" si="6"/>
        <v>#REF!</v>
      </c>
      <c r="E288" s="3"/>
      <c r="F288"/>
      <c r="G288"/>
    </row>
    <row r="289" spans="1:7">
      <c r="A289" s="19" t="s">
        <v>56</v>
      </c>
      <c r="B289" s="19"/>
      <c r="C289" s="19"/>
      <c r="D289" s="19" t="e">
        <f t="shared" si="6"/>
        <v>#REF!</v>
      </c>
      <c r="E289" s="3"/>
      <c r="F289"/>
      <c r="G289"/>
    </row>
    <row r="290" spans="1:7">
      <c r="A290" s="19" t="s">
        <v>57</v>
      </c>
      <c r="B290" s="19"/>
      <c r="C290" s="19"/>
      <c r="D290" s="19" t="e">
        <f t="shared" si="6"/>
        <v>#REF!</v>
      </c>
      <c r="E290" s="3"/>
      <c r="F290"/>
      <c r="G290"/>
    </row>
    <row r="291" spans="1:7">
      <c r="A291" s="18" t="s">
        <v>58</v>
      </c>
      <c r="B291" s="18"/>
      <c r="C291" s="18"/>
      <c r="D291" s="18">
        <f t="shared" si="6"/>
        <v>360</v>
      </c>
      <c r="E291" s="3"/>
      <c r="F291"/>
      <c r="G291"/>
    </row>
    <row r="292" spans="1:7">
      <c r="A292" s="18" t="s">
        <v>59</v>
      </c>
      <c r="B292" s="18"/>
      <c r="C292" s="18"/>
      <c r="D292" s="18" t="e">
        <f t="shared" si="6"/>
        <v>#REF!</v>
      </c>
      <c r="E292" s="3"/>
      <c r="F292"/>
      <c r="G292"/>
    </row>
    <row r="293" spans="1:7">
      <c r="A293" s="18" t="s">
        <v>60</v>
      </c>
      <c r="B293" s="18"/>
      <c r="C293" s="18"/>
      <c r="D293" s="18" t="e">
        <f t="shared" si="6"/>
        <v>#REF!</v>
      </c>
      <c r="E293" s="3"/>
      <c r="F293"/>
      <c r="G293"/>
    </row>
    <row r="294" spans="1:7">
      <c r="A294" s="18" t="s">
        <v>61</v>
      </c>
      <c r="B294" s="18"/>
      <c r="C294" s="18"/>
      <c r="D294" s="18" t="e">
        <f t="shared" si="6"/>
        <v>#REF!</v>
      </c>
      <c r="E294" s="3"/>
      <c r="F294"/>
      <c r="G294"/>
    </row>
    <row r="295" spans="1:7">
      <c r="A295" s="13" t="s">
        <v>8</v>
      </c>
      <c r="B295" s="13"/>
      <c r="C295" s="13"/>
      <c r="D295" s="13">
        <f>LOG(D286/D291)</f>
        <v>0.12854286087712524</v>
      </c>
      <c r="E295" s="3"/>
      <c r="F295"/>
      <c r="G295"/>
    </row>
    <row r="296" spans="1:7">
      <c r="A296" s="13" t="s">
        <v>9</v>
      </c>
      <c r="B296" s="13"/>
      <c r="C296" s="13"/>
      <c r="D296" s="20">
        <f>ROUND(5.7+5.7*D295^2+6,1)</f>
        <v>11.8</v>
      </c>
      <c r="E296" s="21" t="s">
        <v>29</v>
      </c>
      <c r="F296"/>
      <c r="G296"/>
    </row>
    <row r="297" spans="1:7">
      <c r="A297" s="3" t="s">
        <v>11</v>
      </c>
      <c r="B297" s="3"/>
      <c r="C297" s="3"/>
      <c r="D297" s="3">
        <f>LOG(D291/AVERAGE(D286,D287))</f>
        <v>0.12663095214942319</v>
      </c>
      <c r="E297" s="3"/>
      <c r="F297"/>
      <c r="G297"/>
    </row>
    <row r="298" spans="1:7">
      <c r="A298" s="3" t="s">
        <v>3</v>
      </c>
      <c r="B298" s="3"/>
      <c r="C298" s="3"/>
      <c r="D298" s="24">
        <f>ROUND(IF(3.7+14.1*D297+5.7*D297^2&lt;-4,-4,IF(3.7+14.1*D297+5.7*D297^2&gt;0,0,3.7+14.1*D297+5.7*D297^2)),1)</f>
        <v>0</v>
      </c>
      <c r="E298" s="23" t="s">
        <v>62</v>
      </c>
      <c r="F298"/>
      <c r="G298"/>
    </row>
    <row r="299" spans="1:7">
      <c r="A299" s="13" t="s">
        <v>20</v>
      </c>
      <c r="B299" s="13"/>
      <c r="C299" s="13"/>
      <c r="D299" s="13">
        <f>LOG(D287/D291)</f>
        <v>-0.8247137355805485</v>
      </c>
      <c r="E299" s="3"/>
      <c r="F299"/>
      <c r="G299"/>
    </row>
    <row r="300" spans="1:7">
      <c r="A300" s="13" t="s">
        <v>4</v>
      </c>
      <c r="B300" s="13"/>
      <c r="C300" s="13"/>
      <c r="D300" s="20">
        <f>ROUND(5.7+5.7*D299^2+6,1)</f>
        <v>15.6</v>
      </c>
      <c r="E300" s="21" t="s">
        <v>29</v>
      </c>
      <c r="F300"/>
      <c r="G300"/>
    </row>
    <row r="301" spans="1:7">
      <c r="A301" s="3" t="s">
        <v>25</v>
      </c>
      <c r="B301" s="3"/>
      <c r="C301" s="3"/>
      <c r="D301" s="3" t="e">
        <f>LOG(D286/D292)</f>
        <v>#REF!</v>
      </c>
      <c r="E301" s="3"/>
      <c r="F301"/>
      <c r="G301"/>
    </row>
    <row r="302" spans="1:7">
      <c r="A302" s="3" t="s">
        <v>22</v>
      </c>
      <c r="B302" s="3"/>
      <c r="C302" s="3"/>
      <c r="D302" s="25" t="e">
        <f>ROUND(5.7+5.7*D301^2+6,1)</f>
        <v>#REF!</v>
      </c>
      <c r="E302" s="21" t="s">
        <v>29</v>
      </c>
      <c r="F302"/>
      <c r="G302"/>
    </row>
    <row r="303" spans="1:7">
      <c r="A303" s="13" t="s">
        <v>21</v>
      </c>
      <c r="B303" s="13"/>
      <c r="C303" s="13"/>
      <c r="D303" s="13" t="e">
        <f>LOG(D292/AVERAGE(D286,D288))</f>
        <v>#REF!</v>
      </c>
      <c r="E303" s="3"/>
      <c r="F303"/>
      <c r="G303"/>
    </row>
    <row r="304" spans="1:7">
      <c r="A304" s="13" t="s">
        <v>26</v>
      </c>
      <c r="B304" s="13"/>
      <c r="C304" s="13"/>
      <c r="D304" s="22" t="e">
        <f>ROUND(IF(3.7+14.1*D303+5.7*D303^2&lt;-4,-4,IF(3.7+14.1*D303+5.7*D303^2&gt;0,0,3.7+14.1*D303+5.7*D303^2)),1)</f>
        <v>#REF!</v>
      </c>
      <c r="E304" s="23" t="s">
        <v>62</v>
      </c>
      <c r="F304"/>
      <c r="G304"/>
    </row>
    <row r="305" spans="1:7">
      <c r="A305" s="14" t="s">
        <v>27</v>
      </c>
      <c r="D305" s="3" t="e">
        <f>LOG(D288/D292)</f>
        <v>#REF!</v>
      </c>
      <c r="E305" s="3"/>
      <c r="F305"/>
      <c r="G305"/>
    </row>
    <row r="306" spans="1:7">
      <c r="A306" s="14" t="s">
        <v>28</v>
      </c>
      <c r="D306" s="25" t="e">
        <f>ROUND(5.7+5.7*D305^2+6,1)</f>
        <v>#REF!</v>
      </c>
      <c r="E306" s="21" t="s">
        <v>29</v>
      </c>
      <c r="F306"/>
      <c r="G306"/>
    </row>
    <row r="307" spans="1:7">
      <c r="A307" s="13" t="s">
        <v>31</v>
      </c>
      <c r="B307" s="13"/>
      <c r="C307" s="13"/>
      <c r="D307" s="13" t="e">
        <f>LOG(D286/D293)</f>
        <v>#REF!</v>
      </c>
      <c r="E307" s="3"/>
      <c r="F307"/>
      <c r="G307"/>
    </row>
    <row r="308" spans="1:7">
      <c r="A308" s="13" t="s">
        <v>32</v>
      </c>
      <c r="B308" s="13"/>
      <c r="C308" s="13"/>
      <c r="D308" s="20" t="e">
        <f>ROUND(5.7+5.7*D307^2+6,1)</f>
        <v>#REF!</v>
      </c>
      <c r="E308" s="21" t="s">
        <v>29</v>
      </c>
      <c r="F308"/>
      <c r="G308"/>
    </row>
    <row r="309" spans="1:7">
      <c r="A309" s="14" t="s">
        <v>33</v>
      </c>
      <c r="D309" s="3" t="e">
        <f>LOG(D293/AVERAGE(D286,D289))</f>
        <v>#REF!</v>
      </c>
      <c r="F309"/>
      <c r="G309"/>
    </row>
    <row r="310" spans="1:7">
      <c r="A310" s="14" t="s">
        <v>34</v>
      </c>
      <c r="D310" s="24" t="e">
        <f>ROUND(IF(3.7+14.1*D309+5.7*D309^2&lt;-4,-4,IF(3.7+14.1*D309+5.7*D309^2&gt;0,0,3.7+14.1*D309+5.7*D309^2)),1)</f>
        <v>#REF!</v>
      </c>
      <c r="E310" s="23" t="s">
        <v>62</v>
      </c>
      <c r="F310"/>
      <c r="G310"/>
    </row>
    <row r="311" spans="1:7">
      <c r="A311" s="13" t="s">
        <v>35</v>
      </c>
      <c r="B311" s="13"/>
      <c r="C311" s="13"/>
      <c r="D311" s="13" t="e">
        <f>LOG(D289/D293)</f>
        <v>#REF!</v>
      </c>
      <c r="E311" s="3"/>
      <c r="F311"/>
      <c r="G311"/>
    </row>
    <row r="312" spans="1:7">
      <c r="A312" s="13" t="s">
        <v>36</v>
      </c>
      <c r="B312" s="13"/>
      <c r="C312" s="13"/>
      <c r="D312" s="20" t="e">
        <f>ROUND(5.7+5.7*D311^2+6,1)</f>
        <v>#REF!</v>
      </c>
      <c r="E312" s="21" t="s">
        <v>29</v>
      </c>
      <c r="F312"/>
      <c r="G312"/>
    </row>
    <row r="313" spans="1:7">
      <c r="A313" s="14" t="s">
        <v>37</v>
      </c>
      <c r="D313" s="3" t="e">
        <f>LOG(D286/D294)</f>
        <v>#REF!</v>
      </c>
      <c r="E313" s="3"/>
      <c r="F313"/>
      <c r="G313"/>
    </row>
    <row r="314" spans="1:7">
      <c r="A314" s="14" t="s">
        <v>38</v>
      </c>
      <c r="D314" s="25" t="e">
        <f>ROUND(5.7+5.7*D313^2+6,1)</f>
        <v>#REF!</v>
      </c>
      <c r="E314" s="21" t="s">
        <v>29</v>
      </c>
      <c r="F314"/>
      <c r="G314"/>
    </row>
    <row r="315" spans="1:7">
      <c r="A315" s="13" t="s">
        <v>39</v>
      </c>
      <c r="B315" s="13"/>
      <c r="C315" s="13"/>
      <c r="D315" s="13" t="e">
        <f>LOG(D294/AVERAGE(D286,D290))</f>
        <v>#REF!</v>
      </c>
      <c r="F315"/>
      <c r="G315"/>
    </row>
    <row r="316" spans="1:7">
      <c r="A316" s="13" t="s">
        <v>40</v>
      </c>
      <c r="B316" s="13"/>
      <c r="C316" s="13"/>
      <c r="D316" s="22" t="e">
        <f>ROUND(IF(3.7+14.1*D315+5.7*D315^2&lt;-4,-4,IF(3.7+14.1*D315+5.7*D315^2&gt;0,0,3.7+14.1*D315+5.7*D315^2)),1)</f>
        <v>#REF!</v>
      </c>
      <c r="E316" s="23" t="s">
        <v>62</v>
      </c>
      <c r="F316"/>
      <c r="G316"/>
    </row>
    <row r="317" spans="1:7">
      <c r="A317" s="14" t="s">
        <v>41</v>
      </c>
      <c r="D317" s="3" t="e">
        <f>LOG(D290/D294)</f>
        <v>#REF!</v>
      </c>
      <c r="E317" s="3"/>
      <c r="F317"/>
      <c r="G317"/>
    </row>
    <row r="318" spans="1:7">
      <c r="A318" s="14" t="s">
        <v>42</v>
      </c>
      <c r="D318" s="25" t="e">
        <f>ROUND(5.7+5.7*D317^2+6,1)</f>
        <v>#REF!</v>
      </c>
      <c r="E318" s="21" t="s">
        <v>29</v>
      </c>
      <c r="F318"/>
      <c r="G318"/>
    </row>
    <row r="321" spans="1:7">
      <c r="A321" s="12" t="s">
        <v>64</v>
      </c>
      <c r="B321" s="12"/>
      <c r="C321" s="12"/>
      <c r="D321" s="3"/>
      <c r="E321" s="3"/>
      <c r="F321"/>
      <c r="G321"/>
    </row>
    <row r="322" spans="1:7">
      <c r="A322" s="17" t="s">
        <v>10</v>
      </c>
      <c r="B322" s="17"/>
      <c r="C322" s="17"/>
      <c r="D322" s="17">
        <v>9</v>
      </c>
      <c r="E322" s="3"/>
      <c r="F322"/>
      <c r="G322"/>
    </row>
    <row r="323" spans="1:7">
      <c r="A323" s="18" t="s">
        <v>52</v>
      </c>
      <c r="B323" s="18"/>
      <c r="C323" s="18"/>
      <c r="D323" s="18">
        <f t="shared" ref="D323:D331" si="7">D286</f>
        <v>484</v>
      </c>
      <c r="E323" s="3"/>
      <c r="F323"/>
      <c r="G323"/>
    </row>
    <row r="324" spans="1:7">
      <c r="A324" s="19" t="s">
        <v>54</v>
      </c>
      <c r="B324" s="19"/>
      <c r="C324" s="19"/>
      <c r="D324" s="19">
        <f t="shared" si="7"/>
        <v>53.9</v>
      </c>
      <c r="E324" s="3"/>
      <c r="F324"/>
      <c r="G324"/>
    </row>
    <row r="325" spans="1:7">
      <c r="A325" s="19" t="s">
        <v>55</v>
      </c>
      <c r="B325" s="19"/>
      <c r="C325" s="19"/>
      <c r="D325" s="19" t="e">
        <f t="shared" si="7"/>
        <v>#REF!</v>
      </c>
      <c r="E325" s="3"/>
      <c r="F325"/>
      <c r="G325"/>
    </row>
    <row r="326" spans="1:7">
      <c r="A326" s="19" t="s">
        <v>56</v>
      </c>
      <c r="B326" s="19"/>
      <c r="C326" s="19"/>
      <c r="D326" s="19" t="e">
        <f t="shared" si="7"/>
        <v>#REF!</v>
      </c>
      <c r="E326" s="3"/>
      <c r="F326"/>
      <c r="G326"/>
    </row>
    <row r="327" spans="1:7">
      <c r="A327" s="19" t="s">
        <v>57</v>
      </c>
      <c r="B327" s="19"/>
      <c r="C327" s="19"/>
      <c r="D327" s="19" t="e">
        <f t="shared" si="7"/>
        <v>#REF!</v>
      </c>
      <c r="E327" s="3"/>
      <c r="F327"/>
      <c r="G327"/>
    </row>
    <row r="328" spans="1:7">
      <c r="A328" s="18" t="s">
        <v>58</v>
      </c>
      <c r="B328" s="18"/>
      <c r="C328" s="18"/>
      <c r="D328" s="18">
        <f t="shared" si="7"/>
        <v>360</v>
      </c>
      <c r="E328" s="3"/>
      <c r="F328"/>
      <c r="G328"/>
    </row>
    <row r="329" spans="1:7">
      <c r="A329" s="18" t="s">
        <v>59</v>
      </c>
      <c r="B329" s="18"/>
      <c r="C329" s="18"/>
      <c r="D329" s="18" t="e">
        <f t="shared" si="7"/>
        <v>#REF!</v>
      </c>
      <c r="E329" s="3"/>
      <c r="F329"/>
      <c r="G329"/>
    </row>
    <row r="330" spans="1:7">
      <c r="A330" s="18" t="s">
        <v>60</v>
      </c>
      <c r="B330" s="18"/>
      <c r="C330" s="18"/>
      <c r="D330" s="18" t="e">
        <f t="shared" si="7"/>
        <v>#REF!</v>
      </c>
      <c r="E330" s="3"/>
      <c r="F330"/>
      <c r="G330"/>
    </row>
    <row r="331" spans="1:7">
      <c r="A331" s="18" t="s">
        <v>61</v>
      </c>
      <c r="B331" s="18"/>
      <c r="C331" s="18"/>
      <c r="D331" s="18" t="e">
        <f t="shared" si="7"/>
        <v>#REF!</v>
      </c>
      <c r="E331" s="3"/>
      <c r="F331"/>
      <c r="G331"/>
    </row>
    <row r="332" spans="1:7">
      <c r="A332" s="13" t="s">
        <v>8</v>
      </c>
      <c r="B332" s="13"/>
      <c r="C332" s="13"/>
      <c r="D332" s="13">
        <f>LOG(D324/AVERAGE(D323,D328))</f>
        <v>-0.89372368577493522</v>
      </c>
      <c r="E332" s="3"/>
      <c r="F332"/>
      <c r="G332"/>
    </row>
    <row r="333" spans="1:7">
      <c r="A333" s="13" t="s">
        <v>9</v>
      </c>
      <c r="B333" s="13"/>
      <c r="C333" s="13"/>
      <c r="D333" s="28">
        <f>ROUND(5.7+14.1*D332+5.7*D332^2+12,1)</f>
        <v>9.6999999999999993</v>
      </c>
      <c r="E333" s="27" t="s">
        <v>30</v>
      </c>
      <c r="F333"/>
      <c r="G333"/>
    </row>
    <row r="334" spans="1:7">
      <c r="A334" s="3" t="s">
        <v>11</v>
      </c>
      <c r="B334" s="3"/>
      <c r="C334" s="3"/>
      <c r="D334" s="3">
        <f>LOG(D323/D324)</f>
        <v>0.9532565964576738</v>
      </c>
      <c r="E334" s="3"/>
      <c r="F334"/>
      <c r="G334"/>
    </row>
    <row r="335" spans="1:7">
      <c r="A335" s="3" t="s">
        <v>3</v>
      </c>
      <c r="B335" s="3"/>
      <c r="C335" s="3"/>
      <c r="D335" s="25">
        <f>ROUND(5.7+5.7*D334^2+6,1)</f>
        <v>16.899999999999999</v>
      </c>
      <c r="E335" s="21" t="s">
        <v>29</v>
      </c>
      <c r="F335"/>
      <c r="G335"/>
    </row>
    <row r="336" spans="1:7">
      <c r="A336" s="13" t="s">
        <v>20</v>
      </c>
      <c r="B336" s="13"/>
      <c r="C336" s="13"/>
      <c r="D336" s="13">
        <f>LOG(D324/D328)</f>
        <v>-0.8247137355805485</v>
      </c>
      <c r="E336" s="3"/>
      <c r="F336"/>
      <c r="G336"/>
    </row>
    <row r="337" spans="1:7">
      <c r="A337" s="13" t="s">
        <v>4</v>
      </c>
      <c r="B337" s="13"/>
      <c r="C337" s="13"/>
      <c r="D337" s="20">
        <f>ROUND(5.7+5.7*D336^2+6,1)</f>
        <v>15.6</v>
      </c>
      <c r="E337" s="21" t="s">
        <v>29</v>
      </c>
      <c r="F337"/>
      <c r="G337"/>
    </row>
    <row r="338" spans="1:7">
      <c r="A338" s="3" t="s">
        <v>25</v>
      </c>
      <c r="B338" s="3"/>
      <c r="C338" s="3"/>
      <c r="D338" s="3" t="e">
        <f>LOG(D325/AVERAGE(D323,D329))</f>
        <v>#REF!</v>
      </c>
      <c r="E338" s="3"/>
      <c r="F338"/>
      <c r="G338"/>
    </row>
    <row r="339" spans="1:7">
      <c r="A339" s="3" t="s">
        <v>22</v>
      </c>
      <c r="B339" s="3"/>
      <c r="C339" s="3"/>
      <c r="D339" s="29" t="e">
        <f>ROUND(5.7+14.1*D338+5.7*D338^2+12,1)</f>
        <v>#REF!</v>
      </c>
      <c r="E339" s="27" t="s">
        <v>30</v>
      </c>
      <c r="F339"/>
      <c r="G339"/>
    </row>
    <row r="340" spans="1:7">
      <c r="A340" s="13" t="s">
        <v>21</v>
      </c>
      <c r="B340" s="13"/>
      <c r="C340" s="13"/>
      <c r="D340" s="13" t="e">
        <f>LOG(D323/D325)</f>
        <v>#REF!</v>
      </c>
      <c r="E340" s="3"/>
      <c r="F340"/>
      <c r="G340"/>
    </row>
    <row r="341" spans="1:7">
      <c r="A341" s="13" t="s">
        <v>26</v>
      </c>
      <c r="B341" s="13"/>
      <c r="C341" s="13"/>
      <c r="D341" s="20" t="e">
        <f>ROUND(5.7+5.7*D340^2+6,1)</f>
        <v>#REF!</v>
      </c>
      <c r="E341" s="21" t="s">
        <v>29</v>
      </c>
      <c r="F341"/>
      <c r="G341"/>
    </row>
    <row r="342" spans="1:7">
      <c r="A342" s="14" t="s">
        <v>27</v>
      </c>
      <c r="D342" s="3" t="e">
        <f>LOG(D325/D329)</f>
        <v>#REF!</v>
      </c>
      <c r="E342" s="3"/>
      <c r="F342"/>
      <c r="G342"/>
    </row>
    <row r="343" spans="1:7">
      <c r="A343" s="14" t="s">
        <v>28</v>
      </c>
      <c r="D343" s="25" t="e">
        <f>ROUND(5.7+5.7*D342^2+6,1)</f>
        <v>#REF!</v>
      </c>
      <c r="E343" s="21" t="s">
        <v>29</v>
      </c>
      <c r="F343"/>
      <c r="G343"/>
    </row>
    <row r="344" spans="1:7">
      <c r="A344" s="13" t="s">
        <v>31</v>
      </c>
      <c r="B344" s="13"/>
      <c r="C344" s="13"/>
      <c r="D344" s="13" t="e">
        <f>LOG(D326/AVERAGE(D323,D330))</f>
        <v>#REF!</v>
      </c>
      <c r="E344" s="3"/>
      <c r="F344"/>
      <c r="G344"/>
    </row>
    <row r="345" spans="1:7">
      <c r="A345" s="13" t="s">
        <v>32</v>
      </c>
      <c r="B345" s="13"/>
      <c r="C345" s="13"/>
      <c r="D345" s="28" t="e">
        <f>ROUND(5.7+14.1*D344+5.7*D344^2+12,1)</f>
        <v>#REF!</v>
      </c>
      <c r="E345" s="27" t="s">
        <v>30</v>
      </c>
      <c r="F345"/>
      <c r="G345"/>
    </row>
    <row r="346" spans="1:7">
      <c r="A346" s="14" t="s">
        <v>33</v>
      </c>
      <c r="D346" s="3" t="e">
        <f>LOG(D323/D326)</f>
        <v>#REF!</v>
      </c>
      <c r="F346"/>
      <c r="G346"/>
    </row>
    <row r="347" spans="1:7">
      <c r="A347" s="14" t="s">
        <v>34</v>
      </c>
      <c r="D347" s="25" t="e">
        <f>ROUND(5.7+5.7*D346^2+6,1)</f>
        <v>#REF!</v>
      </c>
      <c r="E347" s="21" t="s">
        <v>29</v>
      </c>
      <c r="F347"/>
      <c r="G347"/>
    </row>
    <row r="348" spans="1:7">
      <c r="A348" s="13" t="s">
        <v>35</v>
      </c>
      <c r="B348" s="13"/>
      <c r="C348" s="13"/>
      <c r="D348" s="13" t="e">
        <f>LOG(D326/D330)</f>
        <v>#REF!</v>
      </c>
      <c r="E348" s="3"/>
      <c r="F348"/>
      <c r="G348"/>
    </row>
    <row r="349" spans="1:7">
      <c r="A349" s="13" t="s">
        <v>36</v>
      </c>
      <c r="B349" s="13"/>
      <c r="C349" s="13"/>
      <c r="D349" s="20" t="e">
        <f>ROUND(5.7+5.7*D348^2+6,1)</f>
        <v>#REF!</v>
      </c>
      <c r="E349" s="21" t="s">
        <v>29</v>
      </c>
      <c r="F349"/>
      <c r="G349"/>
    </row>
    <row r="350" spans="1:7">
      <c r="A350" s="14" t="s">
        <v>37</v>
      </c>
      <c r="D350" s="3" t="e">
        <f>LOG(D327/AVERAGE(D323,D331))</f>
        <v>#REF!</v>
      </c>
      <c r="E350" s="3"/>
      <c r="F350"/>
      <c r="G350"/>
    </row>
    <row r="351" spans="1:7">
      <c r="A351" s="14" t="s">
        <v>38</v>
      </c>
      <c r="D351" s="29" t="e">
        <f>ROUND(5.7+14.1*D350+5.7*D350^2+12,1)</f>
        <v>#REF!</v>
      </c>
      <c r="E351" s="27" t="s">
        <v>30</v>
      </c>
      <c r="F351"/>
      <c r="G351"/>
    </row>
    <row r="352" spans="1:7">
      <c r="A352" s="13" t="s">
        <v>39</v>
      </c>
      <c r="B352" s="13"/>
      <c r="C352" s="13"/>
      <c r="D352" s="13" t="e">
        <f>LOG(D323/D327)</f>
        <v>#REF!</v>
      </c>
      <c r="F352"/>
      <c r="G352"/>
    </row>
    <row r="353" spans="1:7">
      <c r="A353" s="13" t="s">
        <v>40</v>
      </c>
      <c r="B353" s="13"/>
      <c r="C353" s="13"/>
      <c r="D353" s="20" t="e">
        <f>ROUND(5.7+5.7*D352^2+6,1)</f>
        <v>#REF!</v>
      </c>
      <c r="E353" s="21" t="s">
        <v>29</v>
      </c>
      <c r="F353"/>
      <c r="G353"/>
    </row>
    <row r="354" spans="1:7">
      <c r="A354" s="14" t="s">
        <v>41</v>
      </c>
      <c r="D354" s="3" t="e">
        <f>LOG(D327/D331)</f>
        <v>#REF!</v>
      </c>
      <c r="E354" s="3"/>
      <c r="F354"/>
      <c r="G354"/>
    </row>
    <row r="355" spans="1:7">
      <c r="A355" s="14" t="s">
        <v>42</v>
      </c>
      <c r="D355" s="25" t="e">
        <f>ROUND(5.7+5.7*D354^2+6,1)</f>
        <v>#REF!</v>
      </c>
      <c r="E355" s="21" t="s">
        <v>29</v>
      </c>
      <c r="F355"/>
      <c r="G355"/>
    </row>
    <row r="358" spans="1:7">
      <c r="A358" s="12" t="s">
        <v>64</v>
      </c>
      <c r="B358" s="12"/>
      <c r="C358" s="12"/>
      <c r="D358" s="3"/>
      <c r="E358" s="3"/>
      <c r="F358"/>
      <c r="G358"/>
    </row>
    <row r="359" spans="1:7">
      <c r="A359" s="17" t="s">
        <v>10</v>
      </c>
      <c r="B359" s="17"/>
      <c r="C359" s="17"/>
      <c r="D359" s="17">
        <v>10</v>
      </c>
      <c r="E359" s="3"/>
      <c r="F359"/>
      <c r="G359"/>
    </row>
    <row r="360" spans="1:7">
      <c r="A360" s="18" t="s">
        <v>52</v>
      </c>
      <c r="B360" s="18"/>
      <c r="C360" s="18"/>
      <c r="D360" s="18">
        <f t="shared" ref="D360:D368" si="8">D323</f>
        <v>484</v>
      </c>
      <c r="E360" s="3"/>
      <c r="F360"/>
      <c r="G360"/>
    </row>
    <row r="361" spans="1:7">
      <c r="A361" s="19" t="s">
        <v>54</v>
      </c>
      <c r="B361" s="19"/>
      <c r="C361" s="19"/>
      <c r="D361" s="19">
        <f t="shared" si="8"/>
        <v>53.9</v>
      </c>
      <c r="E361" s="3"/>
      <c r="F361"/>
      <c r="G361"/>
    </row>
    <row r="362" spans="1:7">
      <c r="A362" s="19" t="s">
        <v>55</v>
      </c>
      <c r="B362" s="19"/>
      <c r="C362" s="19"/>
      <c r="D362" s="19" t="e">
        <f t="shared" si="8"/>
        <v>#REF!</v>
      </c>
      <c r="E362" s="3"/>
      <c r="F362"/>
      <c r="G362"/>
    </row>
    <row r="363" spans="1:7">
      <c r="A363" s="19" t="s">
        <v>56</v>
      </c>
      <c r="B363" s="19"/>
      <c r="C363" s="19"/>
      <c r="D363" s="19" t="e">
        <f t="shared" si="8"/>
        <v>#REF!</v>
      </c>
      <c r="E363" s="3"/>
      <c r="F363"/>
      <c r="G363"/>
    </row>
    <row r="364" spans="1:7">
      <c r="A364" s="19" t="s">
        <v>57</v>
      </c>
      <c r="B364" s="19"/>
      <c r="C364" s="19"/>
      <c r="D364" s="19" t="e">
        <f t="shared" si="8"/>
        <v>#REF!</v>
      </c>
      <c r="E364" s="3"/>
      <c r="F364"/>
      <c r="G364"/>
    </row>
    <row r="365" spans="1:7">
      <c r="A365" s="18" t="s">
        <v>58</v>
      </c>
      <c r="B365" s="18"/>
      <c r="C365" s="18"/>
      <c r="D365" s="18">
        <f t="shared" si="8"/>
        <v>360</v>
      </c>
      <c r="E365" s="3"/>
      <c r="F365"/>
      <c r="G365"/>
    </row>
    <row r="366" spans="1:7">
      <c r="A366" s="18" t="s">
        <v>59</v>
      </c>
      <c r="B366" s="18"/>
      <c r="C366" s="18"/>
      <c r="D366" s="18" t="e">
        <f t="shared" si="8"/>
        <v>#REF!</v>
      </c>
      <c r="E366" s="3"/>
      <c r="F366"/>
      <c r="G366"/>
    </row>
    <row r="367" spans="1:7">
      <c r="A367" s="18" t="s">
        <v>60</v>
      </c>
      <c r="B367" s="18"/>
      <c r="C367" s="18"/>
      <c r="D367" s="18" t="e">
        <f t="shared" si="8"/>
        <v>#REF!</v>
      </c>
      <c r="E367" s="3"/>
      <c r="F367"/>
      <c r="G367"/>
    </row>
    <row r="368" spans="1:7">
      <c r="A368" s="18" t="s">
        <v>61</v>
      </c>
      <c r="B368" s="18"/>
      <c r="C368" s="18"/>
      <c r="D368" s="18" t="e">
        <f t="shared" si="8"/>
        <v>#REF!</v>
      </c>
      <c r="E368" s="3"/>
      <c r="F368"/>
      <c r="G368"/>
    </row>
    <row r="369" spans="1:7">
      <c r="A369" s="13" t="s">
        <v>8</v>
      </c>
      <c r="B369" s="13"/>
      <c r="C369" s="13"/>
      <c r="D369" s="13">
        <f>LOG(D361/AVERAGE(D360,D365))</f>
        <v>-0.89372368577493522</v>
      </c>
      <c r="E369" s="3"/>
      <c r="F369"/>
      <c r="G369"/>
    </row>
    <row r="370" spans="1:7">
      <c r="A370" s="13" t="s">
        <v>9</v>
      </c>
      <c r="B370" s="13"/>
      <c r="C370" s="13"/>
      <c r="D370" s="22">
        <f>ROUND(IF(3.7+14.1*D369+5.7*D369^2&lt;-4,-4,IF(3.7+14.1*D369+5.7*D369^2&gt;0,0,3.7+14.1*D369+5.7*D369^2)),1)</f>
        <v>-4</v>
      </c>
      <c r="E370" s="23" t="s">
        <v>62</v>
      </c>
      <c r="F370"/>
      <c r="G370"/>
    </row>
    <row r="371" spans="1:7">
      <c r="A371" s="3" t="s">
        <v>11</v>
      </c>
      <c r="B371" s="3"/>
      <c r="C371" s="3"/>
      <c r="D371" s="3">
        <f>LOG(D360/D361)</f>
        <v>0.9532565964576738</v>
      </c>
      <c r="E371" s="3"/>
      <c r="F371"/>
      <c r="G371"/>
    </row>
    <row r="372" spans="1:7">
      <c r="A372" s="3" t="s">
        <v>3</v>
      </c>
      <c r="B372" s="3"/>
      <c r="C372" s="3"/>
      <c r="D372" s="25">
        <f>ROUND(5.7+5.7*D371^2+6,1)</f>
        <v>16.899999999999999</v>
      </c>
      <c r="E372" s="21" t="s">
        <v>29</v>
      </c>
      <c r="F372"/>
      <c r="G372"/>
    </row>
    <row r="373" spans="1:7">
      <c r="A373" s="13" t="s">
        <v>20</v>
      </c>
      <c r="B373" s="13"/>
      <c r="C373" s="13"/>
      <c r="D373" s="13">
        <f>LOG(D361/D365)</f>
        <v>-0.8247137355805485</v>
      </c>
      <c r="E373" s="3"/>
      <c r="F373"/>
      <c r="G373"/>
    </row>
    <row r="374" spans="1:7">
      <c r="A374" s="13" t="s">
        <v>4</v>
      </c>
      <c r="B374" s="13"/>
      <c r="C374" s="13"/>
      <c r="D374" s="20">
        <f>ROUND(5.7+5.7*D373^2+6,1)</f>
        <v>15.6</v>
      </c>
      <c r="E374" s="21" t="s">
        <v>29</v>
      </c>
      <c r="F374"/>
      <c r="G374"/>
    </row>
    <row r="375" spans="1:7">
      <c r="A375" s="3" t="s">
        <v>25</v>
      </c>
      <c r="B375" s="3"/>
      <c r="C375" s="3"/>
      <c r="D375" s="3" t="e">
        <f>LOG(D362/AVERAGE(D360,D366))</f>
        <v>#REF!</v>
      </c>
      <c r="E375" s="3"/>
      <c r="F375"/>
      <c r="G375"/>
    </row>
    <row r="376" spans="1:7">
      <c r="A376" s="3" t="s">
        <v>22</v>
      </c>
      <c r="B376" s="3"/>
      <c r="C376" s="3"/>
      <c r="D376" s="24" t="e">
        <f>ROUND(IF(3.7+14.1*D375+5.7*D375^2&lt;-4,-4,IF(3.7+14.1*D375+5.7*D375^2&gt;0,0,3.7+14.1*D375+5.7*D375^2)),1)</f>
        <v>#REF!</v>
      </c>
      <c r="E376" s="23" t="s">
        <v>62</v>
      </c>
      <c r="F376"/>
      <c r="G376"/>
    </row>
    <row r="377" spans="1:7">
      <c r="A377" s="13" t="s">
        <v>21</v>
      </c>
      <c r="B377" s="13"/>
      <c r="C377" s="13"/>
      <c r="D377" s="13" t="e">
        <f>LOG(D360/D362)</f>
        <v>#REF!</v>
      </c>
      <c r="E377" s="3"/>
      <c r="F377"/>
      <c r="G377"/>
    </row>
    <row r="378" spans="1:7">
      <c r="A378" s="13" t="s">
        <v>26</v>
      </c>
      <c r="B378" s="13"/>
      <c r="C378" s="13"/>
      <c r="D378" s="20" t="e">
        <f>ROUND(5.7+5.7*D377^2+6,1)</f>
        <v>#REF!</v>
      </c>
      <c r="E378" s="21" t="s">
        <v>29</v>
      </c>
      <c r="F378"/>
      <c r="G378"/>
    </row>
    <row r="379" spans="1:7">
      <c r="A379" s="14" t="s">
        <v>27</v>
      </c>
      <c r="D379" s="3" t="e">
        <f>LOG(D362/D366)</f>
        <v>#REF!</v>
      </c>
      <c r="E379" s="3"/>
      <c r="F379"/>
      <c r="G379"/>
    </row>
    <row r="380" spans="1:7">
      <c r="A380" s="14" t="s">
        <v>28</v>
      </c>
      <c r="D380" s="25" t="e">
        <f>ROUND(5.7+5.7*D379^2+6,1)</f>
        <v>#REF!</v>
      </c>
      <c r="E380" s="21" t="s">
        <v>29</v>
      </c>
      <c r="F380"/>
      <c r="G380"/>
    </row>
    <row r="381" spans="1:7">
      <c r="A381" s="13" t="s">
        <v>31</v>
      </c>
      <c r="B381" s="13"/>
      <c r="C381" s="13"/>
      <c r="D381" s="13" t="e">
        <f>LOG(D363/AVERAGE(D360,D367))</f>
        <v>#REF!</v>
      </c>
      <c r="E381" s="3"/>
      <c r="F381"/>
      <c r="G381"/>
    </row>
    <row r="382" spans="1:7">
      <c r="A382" s="13" t="s">
        <v>32</v>
      </c>
      <c r="B382" s="13"/>
      <c r="C382" s="13"/>
      <c r="D382" s="22" t="e">
        <f>ROUND(IF(3.7+14.1*D381+5.7*D381^2&lt;-4,-4,IF(3.7+14.1*D381+5.7*D381^2&gt;0,0,3.7+14.1*D381+5.7*D381^2)),1)</f>
        <v>#REF!</v>
      </c>
      <c r="E382" s="23" t="s">
        <v>62</v>
      </c>
      <c r="F382"/>
      <c r="G382"/>
    </row>
    <row r="383" spans="1:7">
      <c r="A383" s="14" t="s">
        <v>33</v>
      </c>
      <c r="D383" s="3" t="e">
        <f>LOG(D360/D363)</f>
        <v>#REF!</v>
      </c>
      <c r="F383"/>
      <c r="G383"/>
    </row>
    <row r="384" spans="1:7">
      <c r="A384" s="14" t="s">
        <v>34</v>
      </c>
      <c r="D384" s="25" t="e">
        <f>ROUND(5.7+5.7*D383^2+6,1)</f>
        <v>#REF!</v>
      </c>
      <c r="E384" s="21" t="s">
        <v>29</v>
      </c>
      <c r="F384"/>
      <c r="G384"/>
    </row>
    <row r="385" spans="1:7">
      <c r="A385" s="13" t="s">
        <v>35</v>
      </c>
      <c r="B385" s="13"/>
      <c r="C385" s="13"/>
      <c r="D385" s="13" t="e">
        <f>LOG(D363/D367)</f>
        <v>#REF!</v>
      </c>
      <c r="E385" s="3"/>
      <c r="F385"/>
      <c r="G385"/>
    </row>
    <row r="386" spans="1:7">
      <c r="A386" s="13" t="s">
        <v>36</v>
      </c>
      <c r="B386" s="13"/>
      <c r="C386" s="13"/>
      <c r="D386" s="20" t="e">
        <f>ROUND(5.7+5.7*D385^2+6,1)</f>
        <v>#REF!</v>
      </c>
      <c r="E386" s="21" t="s">
        <v>29</v>
      </c>
      <c r="F386"/>
      <c r="G386"/>
    </row>
    <row r="387" spans="1:7">
      <c r="A387" s="14" t="s">
        <v>37</v>
      </c>
      <c r="D387" s="3" t="e">
        <f>LOG(D364/AVERAGE(D360,D368))</f>
        <v>#REF!</v>
      </c>
      <c r="E387" s="3"/>
      <c r="F387"/>
      <c r="G387"/>
    </row>
    <row r="388" spans="1:7">
      <c r="A388" s="14" t="s">
        <v>38</v>
      </c>
      <c r="D388" s="24" t="e">
        <f>ROUND(IF(3.7+14.1*D387+5.7*D387^2&lt;-4,-4,IF(3.7+14.1*D387+5.7*D387^2&gt;0,0,3.7+14.1*D387+5.7*D387^2)),1)</f>
        <v>#REF!</v>
      </c>
      <c r="E388" s="23" t="s">
        <v>62</v>
      </c>
      <c r="F388"/>
      <c r="G388"/>
    </row>
    <row r="389" spans="1:7">
      <c r="A389" s="13" t="s">
        <v>39</v>
      </c>
      <c r="B389" s="13"/>
      <c r="C389" s="13"/>
      <c r="D389" s="13" t="e">
        <f>LOG(D360/D364)</f>
        <v>#REF!</v>
      </c>
      <c r="F389"/>
      <c r="G389"/>
    </row>
    <row r="390" spans="1:7">
      <c r="A390" s="13" t="s">
        <v>40</v>
      </c>
      <c r="B390" s="13"/>
      <c r="C390" s="13"/>
      <c r="D390" s="20" t="e">
        <f>ROUND(5.7+5.7*D389^2+6,1)</f>
        <v>#REF!</v>
      </c>
      <c r="E390" s="21" t="s">
        <v>29</v>
      </c>
      <c r="F390"/>
      <c r="G390"/>
    </row>
    <row r="391" spans="1:7">
      <c r="A391" s="14" t="s">
        <v>41</v>
      </c>
      <c r="D391" s="3" t="e">
        <f>LOG(D364/D368)</f>
        <v>#REF!</v>
      </c>
      <c r="E391" s="3"/>
      <c r="F391"/>
      <c r="G391"/>
    </row>
    <row r="392" spans="1:7">
      <c r="A392" s="14" t="s">
        <v>42</v>
      </c>
      <c r="D392" s="25" t="e">
        <f>ROUND(5.7+5.7*D391^2+6,1)</f>
        <v>#REF!</v>
      </c>
      <c r="E392" s="21" t="s">
        <v>29</v>
      </c>
      <c r="F392"/>
      <c r="G392"/>
    </row>
    <row r="395" spans="1:7">
      <c r="A395" s="12" t="s">
        <v>65</v>
      </c>
      <c r="B395" s="12"/>
      <c r="C395" s="12"/>
      <c r="D395" s="3"/>
      <c r="E395" s="3"/>
      <c r="F395"/>
      <c r="G395"/>
    </row>
    <row r="396" spans="1:7">
      <c r="A396" s="17" t="s">
        <v>10</v>
      </c>
      <c r="B396" s="17"/>
      <c r="C396" s="17"/>
      <c r="D396" s="17">
        <v>11</v>
      </c>
      <c r="E396" s="3"/>
      <c r="F396"/>
      <c r="G396"/>
    </row>
    <row r="397" spans="1:7">
      <c r="A397" s="18" t="s">
        <v>52</v>
      </c>
      <c r="B397" s="18"/>
      <c r="C397" s="18"/>
      <c r="D397" s="18">
        <f t="shared" ref="D397:D405" si="9">D360</f>
        <v>484</v>
      </c>
      <c r="E397" s="3"/>
      <c r="F397"/>
      <c r="G397"/>
    </row>
    <row r="398" spans="1:7">
      <c r="A398" s="19" t="s">
        <v>54</v>
      </c>
      <c r="B398" s="19"/>
      <c r="C398" s="19"/>
      <c r="D398" s="19">
        <f t="shared" si="9"/>
        <v>53.9</v>
      </c>
      <c r="E398" s="3"/>
      <c r="F398"/>
      <c r="G398"/>
    </row>
    <row r="399" spans="1:7">
      <c r="A399" s="19" t="s">
        <v>55</v>
      </c>
      <c r="B399" s="19"/>
      <c r="C399" s="19"/>
      <c r="D399" s="19" t="e">
        <f t="shared" si="9"/>
        <v>#REF!</v>
      </c>
      <c r="E399" s="3"/>
      <c r="F399"/>
      <c r="G399"/>
    </row>
    <row r="400" spans="1:7">
      <c r="A400" s="19" t="s">
        <v>56</v>
      </c>
      <c r="B400" s="19"/>
      <c r="C400" s="19"/>
      <c r="D400" s="19" t="e">
        <f t="shared" si="9"/>
        <v>#REF!</v>
      </c>
      <c r="E400" s="3"/>
      <c r="F400"/>
      <c r="G400"/>
    </row>
    <row r="401" spans="1:7">
      <c r="A401" s="19" t="s">
        <v>57</v>
      </c>
      <c r="B401" s="19"/>
      <c r="C401" s="19"/>
      <c r="D401" s="19" t="e">
        <f t="shared" si="9"/>
        <v>#REF!</v>
      </c>
      <c r="E401" s="3"/>
      <c r="F401"/>
      <c r="G401"/>
    </row>
    <row r="402" spans="1:7">
      <c r="A402" s="18" t="s">
        <v>58</v>
      </c>
      <c r="B402" s="18"/>
      <c r="C402" s="18"/>
      <c r="D402" s="18">
        <f t="shared" si="9"/>
        <v>360</v>
      </c>
      <c r="E402" s="3"/>
      <c r="F402"/>
      <c r="G402"/>
    </row>
    <row r="403" spans="1:7">
      <c r="A403" s="18" t="s">
        <v>59</v>
      </c>
      <c r="B403" s="18"/>
      <c r="C403" s="18"/>
      <c r="D403" s="18" t="e">
        <f t="shared" si="9"/>
        <v>#REF!</v>
      </c>
      <c r="E403" s="3"/>
      <c r="F403"/>
      <c r="G403"/>
    </row>
    <row r="404" spans="1:7">
      <c r="A404" s="18" t="s">
        <v>60</v>
      </c>
      <c r="B404" s="18"/>
      <c r="C404" s="18"/>
      <c r="D404" s="18" t="e">
        <f t="shared" si="9"/>
        <v>#REF!</v>
      </c>
      <c r="E404" s="3"/>
      <c r="F404"/>
      <c r="G404"/>
    </row>
    <row r="405" spans="1:7">
      <c r="A405" s="18" t="s">
        <v>61</v>
      </c>
      <c r="B405" s="18"/>
      <c r="C405" s="18"/>
      <c r="D405" s="18" t="e">
        <f t="shared" si="9"/>
        <v>#REF!</v>
      </c>
      <c r="E405" s="3"/>
      <c r="F405"/>
      <c r="G405"/>
    </row>
    <row r="406" spans="1:7">
      <c r="A406" s="13" t="s">
        <v>8</v>
      </c>
      <c r="B406" s="13"/>
      <c r="C406" s="13"/>
      <c r="D406" s="13">
        <f>LOG(D397/D402)</f>
        <v>0.12854286087712524</v>
      </c>
      <c r="E406" s="3"/>
      <c r="F406"/>
      <c r="G406"/>
    </row>
    <row r="407" spans="1:7">
      <c r="A407" s="13" t="s">
        <v>9</v>
      </c>
      <c r="B407" s="13"/>
      <c r="C407" s="13"/>
      <c r="D407" s="20">
        <f>ROUND(10+10*ABS(D406),1)</f>
        <v>11.3</v>
      </c>
      <c r="E407" s="21" t="s">
        <v>29</v>
      </c>
      <c r="F407"/>
      <c r="G407"/>
    </row>
    <row r="408" spans="1:7">
      <c r="A408" s="3" t="s">
        <v>11</v>
      </c>
      <c r="B408" s="3"/>
      <c r="C408" s="3"/>
      <c r="D408" s="3">
        <f>LOG(D397/D398)</f>
        <v>0.9532565964576738</v>
      </c>
      <c r="E408" s="3"/>
      <c r="F408"/>
      <c r="G408"/>
    </row>
    <row r="409" spans="1:7">
      <c r="A409" s="3" t="s">
        <v>3</v>
      </c>
      <c r="B409" s="3"/>
      <c r="C409" s="3"/>
      <c r="D409" s="25">
        <f>ROUND(10+10*ABS(D408),1)</f>
        <v>19.5</v>
      </c>
      <c r="E409" s="21" t="s">
        <v>29</v>
      </c>
      <c r="F409"/>
      <c r="G409"/>
    </row>
    <row r="410" spans="1:7">
      <c r="A410" s="13" t="s">
        <v>20</v>
      </c>
      <c r="B410" s="13"/>
      <c r="C410" s="13"/>
      <c r="D410" s="13">
        <f>IF(LOG(D397/AVERAGE(D398,D402))&lt;LOG(3),LOG(3),LOG(D397/AVERAGE(D398,D402)))</f>
        <v>0.47712125471966244</v>
      </c>
      <c r="E410" s="3"/>
      <c r="F410"/>
      <c r="G410"/>
    </row>
    <row r="411" spans="1:7">
      <c r="A411" s="13" t="s">
        <v>4</v>
      </c>
      <c r="B411" s="13"/>
      <c r="C411" s="13"/>
      <c r="D411" s="22">
        <f>ROUND(3-14.1*D410+5.7*D410^2,1)</f>
        <v>-2.4</v>
      </c>
      <c r="E411" s="23" t="s">
        <v>62</v>
      </c>
      <c r="F411"/>
      <c r="G411"/>
    </row>
    <row r="412" spans="1:7">
      <c r="A412" s="3" t="s">
        <v>25</v>
      </c>
      <c r="B412" s="3"/>
      <c r="C412" s="3"/>
      <c r="D412" s="3" t="e">
        <f>LOG(D397/D403)</f>
        <v>#REF!</v>
      </c>
      <c r="E412" s="3"/>
      <c r="F412"/>
      <c r="G412"/>
    </row>
    <row r="413" spans="1:7">
      <c r="A413" s="3" t="s">
        <v>22</v>
      </c>
      <c r="B413" s="3"/>
      <c r="C413" s="3"/>
      <c r="D413" s="25" t="e">
        <f>ROUND(10+10*ABS(D412),1)</f>
        <v>#REF!</v>
      </c>
      <c r="E413" s="21" t="s">
        <v>29</v>
      </c>
      <c r="F413"/>
      <c r="G413"/>
    </row>
    <row r="414" spans="1:7">
      <c r="A414" s="13" t="s">
        <v>21</v>
      </c>
      <c r="B414" s="13"/>
      <c r="C414" s="13"/>
      <c r="D414" s="13" t="e">
        <f>LOG(D397/D399)</f>
        <v>#REF!</v>
      </c>
      <c r="E414" s="3"/>
      <c r="F414"/>
      <c r="G414"/>
    </row>
    <row r="415" spans="1:7">
      <c r="A415" s="13" t="s">
        <v>26</v>
      </c>
      <c r="B415" s="13"/>
      <c r="C415" s="13"/>
      <c r="D415" s="20" t="e">
        <f>ROUND(10+10*ABS(D414),1)</f>
        <v>#REF!</v>
      </c>
      <c r="E415" s="21" t="s">
        <v>29</v>
      </c>
      <c r="F415"/>
      <c r="G415"/>
    </row>
    <row r="416" spans="1:7">
      <c r="A416" s="14" t="s">
        <v>27</v>
      </c>
      <c r="D416" s="14" t="e">
        <f>IF(LOG(D397/AVERAGE(D399,D403))&lt;LOG(3),LOG(3),LOG(D397/AVERAGE(D399,D403)))</f>
        <v>#REF!</v>
      </c>
      <c r="E416" s="3"/>
      <c r="F416"/>
      <c r="G416"/>
    </row>
    <row r="417" spans="1:7">
      <c r="A417" s="14" t="s">
        <v>28</v>
      </c>
      <c r="D417" s="24" t="e">
        <f>ROUND(3-14.1*D416+5.7*D416^2,1)</f>
        <v>#REF!</v>
      </c>
      <c r="E417" s="23" t="s">
        <v>62</v>
      </c>
      <c r="F417"/>
      <c r="G417"/>
    </row>
    <row r="418" spans="1:7">
      <c r="A418" s="13" t="s">
        <v>31</v>
      </c>
      <c r="B418" s="13"/>
      <c r="C418" s="13"/>
      <c r="D418" s="13" t="e">
        <f>LOG(D397/D404)</f>
        <v>#REF!</v>
      </c>
      <c r="E418" s="3"/>
      <c r="F418"/>
      <c r="G418"/>
    </row>
    <row r="419" spans="1:7">
      <c r="A419" s="13" t="s">
        <v>32</v>
      </c>
      <c r="B419" s="13"/>
      <c r="C419" s="13"/>
      <c r="D419" s="20" t="e">
        <f>ROUND(10+10*ABS(D418),1)</f>
        <v>#REF!</v>
      </c>
      <c r="E419" s="21" t="s">
        <v>29</v>
      </c>
      <c r="F419"/>
      <c r="G419"/>
    </row>
    <row r="420" spans="1:7">
      <c r="A420" s="14" t="s">
        <v>33</v>
      </c>
      <c r="D420" s="3" t="e">
        <f>LOG(D397/D400)</f>
        <v>#REF!</v>
      </c>
      <c r="F420"/>
      <c r="G420"/>
    </row>
    <row r="421" spans="1:7">
      <c r="A421" s="14" t="s">
        <v>34</v>
      </c>
      <c r="D421" s="25" t="e">
        <f>ROUND(10+10*ABS(D420),1)</f>
        <v>#REF!</v>
      </c>
      <c r="E421" s="21" t="s">
        <v>29</v>
      </c>
      <c r="F421"/>
      <c r="G421"/>
    </row>
    <row r="422" spans="1:7">
      <c r="A422" s="13" t="s">
        <v>35</v>
      </c>
      <c r="B422" s="13"/>
      <c r="C422" s="13"/>
      <c r="D422" s="13" t="e">
        <f>IF(LOG(D397/AVERAGE(D404))&lt;LOG(3),LOG(3),LOG(D397/AVERAGE(D404)))</f>
        <v>#REF!</v>
      </c>
      <c r="E422" s="3"/>
      <c r="F422"/>
      <c r="G422"/>
    </row>
    <row r="423" spans="1:7">
      <c r="A423" s="13" t="s">
        <v>36</v>
      </c>
      <c r="B423" s="13"/>
      <c r="C423" s="13"/>
      <c r="D423" s="22" t="e">
        <f>ROUND(3-14.1*D422+5.7*D422^2,1)</f>
        <v>#REF!</v>
      </c>
      <c r="E423" s="23" t="s">
        <v>62</v>
      </c>
      <c r="F423"/>
      <c r="G423"/>
    </row>
    <row r="424" spans="1:7">
      <c r="A424" s="14" t="s">
        <v>37</v>
      </c>
      <c r="D424" s="3" t="e">
        <f>LOG(D397/D405)</f>
        <v>#REF!</v>
      </c>
      <c r="E424" s="3"/>
      <c r="F424"/>
      <c r="G424"/>
    </row>
    <row r="425" spans="1:7">
      <c r="A425" s="14" t="s">
        <v>38</v>
      </c>
      <c r="D425" s="25" t="e">
        <f>ROUND(10+10*ABS(D424),1)</f>
        <v>#REF!</v>
      </c>
      <c r="E425" s="21" t="s">
        <v>29</v>
      </c>
      <c r="F425"/>
      <c r="G425"/>
    </row>
    <row r="426" spans="1:7">
      <c r="A426" s="13" t="s">
        <v>39</v>
      </c>
      <c r="B426" s="13"/>
      <c r="C426" s="13"/>
      <c r="D426" s="13" t="e">
        <f>LOG(D397/D401)</f>
        <v>#REF!</v>
      </c>
      <c r="F426"/>
      <c r="G426"/>
    </row>
    <row r="427" spans="1:7">
      <c r="A427" s="13" t="s">
        <v>40</v>
      </c>
      <c r="B427" s="13"/>
      <c r="C427" s="13"/>
      <c r="D427" s="20" t="e">
        <f>ROUND(10+10*ABS(D426),1)</f>
        <v>#REF!</v>
      </c>
      <c r="E427" s="21" t="s">
        <v>29</v>
      </c>
      <c r="F427"/>
      <c r="G427"/>
    </row>
    <row r="428" spans="1:7">
      <c r="A428" s="14" t="s">
        <v>41</v>
      </c>
      <c r="D428" s="14" t="e">
        <f>IF(LOG(D397/AVERAGE(D401,D405))&lt;LOG(3),LOG(3),LOG(D397/AVERAGE(D401,D405)))</f>
        <v>#REF!</v>
      </c>
      <c r="E428" s="3"/>
      <c r="F428"/>
      <c r="G428"/>
    </row>
    <row r="429" spans="1:7">
      <c r="A429" s="14" t="s">
        <v>42</v>
      </c>
      <c r="D429" s="24" t="e">
        <f>ROUND(3-14.1*D428+5.7*D428^2,1)</f>
        <v>#REF!</v>
      </c>
      <c r="E429" s="23" t="s">
        <v>62</v>
      </c>
      <c r="F429"/>
      <c r="G429"/>
    </row>
    <row r="432" spans="1:7">
      <c r="A432" s="12" t="s">
        <v>65</v>
      </c>
      <c r="B432" s="12"/>
      <c r="C432" s="12"/>
      <c r="D432" s="3"/>
      <c r="E432" s="3"/>
      <c r="F432"/>
      <c r="G432"/>
    </row>
    <row r="433" spans="1:7">
      <c r="A433" s="17" t="s">
        <v>10</v>
      </c>
      <c r="B433" s="17"/>
      <c r="C433" s="17"/>
      <c r="D433" s="17">
        <v>12</v>
      </c>
      <c r="E433" s="3"/>
      <c r="F433"/>
      <c r="G433"/>
    </row>
    <row r="434" spans="1:7">
      <c r="A434" s="18" t="s">
        <v>52</v>
      </c>
      <c r="B434" s="18"/>
      <c r="C434" s="18"/>
      <c r="D434" s="18">
        <f t="shared" ref="D434:D442" si="10">D397</f>
        <v>484</v>
      </c>
      <c r="E434" s="3"/>
      <c r="F434"/>
      <c r="G434"/>
    </row>
    <row r="435" spans="1:7">
      <c r="A435" s="19" t="s">
        <v>54</v>
      </c>
      <c r="B435" s="19"/>
      <c r="C435" s="19"/>
      <c r="D435" s="19">
        <f t="shared" si="10"/>
        <v>53.9</v>
      </c>
      <c r="E435" s="3"/>
      <c r="F435"/>
      <c r="G435"/>
    </row>
    <row r="436" spans="1:7">
      <c r="A436" s="19" t="s">
        <v>55</v>
      </c>
      <c r="B436" s="19"/>
      <c r="C436" s="19"/>
      <c r="D436" s="19" t="e">
        <f t="shared" si="10"/>
        <v>#REF!</v>
      </c>
      <c r="E436" s="3"/>
      <c r="F436"/>
      <c r="G436"/>
    </row>
    <row r="437" spans="1:7">
      <c r="A437" s="19" t="s">
        <v>56</v>
      </c>
      <c r="B437" s="19"/>
      <c r="C437" s="19"/>
      <c r="D437" s="19" t="e">
        <f t="shared" si="10"/>
        <v>#REF!</v>
      </c>
      <c r="E437" s="3"/>
      <c r="F437"/>
      <c r="G437"/>
    </row>
    <row r="438" spans="1:7">
      <c r="A438" s="19" t="s">
        <v>57</v>
      </c>
      <c r="B438" s="19"/>
      <c r="C438" s="19"/>
      <c r="D438" s="19" t="e">
        <f t="shared" si="10"/>
        <v>#REF!</v>
      </c>
      <c r="E438" s="3"/>
      <c r="F438"/>
      <c r="G438"/>
    </row>
    <row r="439" spans="1:7">
      <c r="A439" s="18" t="s">
        <v>58</v>
      </c>
      <c r="B439" s="18"/>
      <c r="C439" s="18"/>
      <c r="D439" s="18">
        <f t="shared" si="10"/>
        <v>360</v>
      </c>
      <c r="E439" s="3"/>
      <c r="F439"/>
      <c r="G439"/>
    </row>
    <row r="440" spans="1:7">
      <c r="A440" s="18" t="s">
        <v>59</v>
      </c>
      <c r="B440" s="18"/>
      <c r="C440" s="18"/>
      <c r="D440" s="18" t="e">
        <f t="shared" si="10"/>
        <v>#REF!</v>
      </c>
      <c r="E440" s="3"/>
      <c r="F440"/>
      <c r="G440"/>
    </row>
    <row r="441" spans="1:7">
      <c r="A441" s="18" t="s">
        <v>60</v>
      </c>
      <c r="B441" s="18"/>
      <c r="C441" s="18"/>
      <c r="D441" s="18" t="e">
        <f t="shared" si="10"/>
        <v>#REF!</v>
      </c>
      <c r="E441" s="3"/>
      <c r="F441"/>
      <c r="G441"/>
    </row>
    <row r="442" spans="1:7">
      <c r="A442" s="18" t="s">
        <v>61</v>
      </c>
      <c r="B442" s="18"/>
      <c r="C442" s="18"/>
      <c r="D442" s="18" t="e">
        <f t="shared" si="10"/>
        <v>#REF!</v>
      </c>
      <c r="E442" s="3"/>
      <c r="F442"/>
      <c r="G442"/>
    </row>
    <row r="443" spans="1:7">
      <c r="A443" s="13" t="s">
        <v>8</v>
      </c>
      <c r="B443" s="13"/>
      <c r="C443" s="13"/>
      <c r="D443" s="13">
        <f>LOG(D434/D439)</f>
        <v>0.12854286087712524</v>
      </c>
      <c r="E443" s="3"/>
      <c r="F443"/>
      <c r="G443"/>
    </row>
    <row r="444" spans="1:7">
      <c r="A444" s="13" t="s">
        <v>9</v>
      </c>
      <c r="B444" s="13"/>
      <c r="C444" s="13"/>
      <c r="D444" s="20">
        <f>ROUND(10+10*ABS(D443),1)</f>
        <v>11.3</v>
      </c>
      <c r="E444" s="21" t="s">
        <v>29</v>
      </c>
      <c r="F444"/>
      <c r="G444"/>
    </row>
    <row r="445" spans="1:7">
      <c r="A445" s="3" t="s">
        <v>11</v>
      </c>
      <c r="B445" s="3"/>
      <c r="C445" s="3"/>
      <c r="D445" s="3">
        <f>LOG(D434/D435)</f>
        <v>0.9532565964576738</v>
      </c>
      <c r="E445" s="3"/>
      <c r="F445"/>
      <c r="G445"/>
    </row>
    <row r="446" spans="1:7">
      <c r="A446" s="3" t="s">
        <v>3</v>
      </c>
      <c r="B446" s="3"/>
      <c r="C446" s="3"/>
      <c r="D446" s="25">
        <f>ROUND(10+10*ABS(D445),1)</f>
        <v>19.5</v>
      </c>
      <c r="E446" s="21" t="s">
        <v>29</v>
      </c>
      <c r="F446"/>
      <c r="G446"/>
    </row>
    <row r="447" spans="1:7">
      <c r="A447" s="13" t="s">
        <v>20</v>
      </c>
      <c r="B447" s="13"/>
      <c r="C447" s="13"/>
      <c r="D447" s="13">
        <f>LOG(D434/AVERAGE(D435,D439))</f>
        <v>0.3689799309076337</v>
      </c>
      <c r="E447" s="3"/>
      <c r="F447"/>
      <c r="G447"/>
    </row>
    <row r="448" spans="1:7">
      <c r="A448" s="13" t="s">
        <v>4</v>
      </c>
      <c r="B448" s="13"/>
      <c r="C448" s="13"/>
      <c r="D448" s="28">
        <f>ROUND(10+20*D447,1)</f>
        <v>17.399999999999999</v>
      </c>
      <c r="E448" s="27" t="s">
        <v>30</v>
      </c>
      <c r="F448"/>
      <c r="G448"/>
    </row>
    <row r="449" spans="1:7">
      <c r="A449" s="3" t="s">
        <v>25</v>
      </c>
      <c r="B449" s="3"/>
      <c r="C449" s="3"/>
      <c r="D449" s="3" t="e">
        <f>LOG(D434/D440)</f>
        <v>#REF!</v>
      </c>
      <c r="E449" s="3"/>
      <c r="F449"/>
      <c r="G449"/>
    </row>
    <row r="450" spans="1:7">
      <c r="A450" s="3" t="s">
        <v>22</v>
      </c>
      <c r="B450" s="3"/>
      <c r="C450" s="3"/>
      <c r="D450" s="25" t="e">
        <f>ROUND(10+10*ABS(D449),1)</f>
        <v>#REF!</v>
      </c>
      <c r="E450" s="21" t="s">
        <v>29</v>
      </c>
      <c r="F450"/>
      <c r="G450"/>
    </row>
    <row r="451" spans="1:7">
      <c r="A451" s="13" t="s">
        <v>21</v>
      </c>
      <c r="B451" s="13"/>
      <c r="C451" s="13"/>
      <c r="D451" s="13" t="e">
        <f>LOG(D434/D436)</f>
        <v>#REF!</v>
      </c>
      <c r="E451" s="3"/>
      <c r="F451"/>
      <c r="G451"/>
    </row>
    <row r="452" spans="1:7">
      <c r="A452" s="13" t="s">
        <v>26</v>
      </c>
      <c r="B452" s="13"/>
      <c r="C452" s="13"/>
      <c r="D452" s="20" t="e">
        <f>ROUND(10+10*ABS(D451),1)</f>
        <v>#REF!</v>
      </c>
      <c r="E452" s="21" t="s">
        <v>29</v>
      </c>
      <c r="F452"/>
      <c r="G452"/>
    </row>
    <row r="453" spans="1:7">
      <c r="A453" s="14" t="s">
        <v>27</v>
      </c>
      <c r="D453" s="3" t="e">
        <f>LOG(D434/AVERAGE(D436,D440))</f>
        <v>#REF!</v>
      </c>
      <c r="E453" s="3"/>
      <c r="F453"/>
      <c r="G453"/>
    </row>
    <row r="454" spans="1:7">
      <c r="A454" s="14" t="s">
        <v>28</v>
      </c>
      <c r="D454" s="29" t="e">
        <f>ROUND(10+20*D453,1)</f>
        <v>#REF!</v>
      </c>
      <c r="E454" s="27" t="s">
        <v>30</v>
      </c>
      <c r="F454"/>
      <c r="G454"/>
    </row>
    <row r="455" spans="1:7">
      <c r="A455" s="13" t="s">
        <v>31</v>
      </c>
      <c r="B455" s="13"/>
      <c r="C455" s="13"/>
      <c r="D455" s="13" t="e">
        <f>LOG(D434/D441)</f>
        <v>#REF!</v>
      </c>
      <c r="E455" s="3"/>
      <c r="F455"/>
      <c r="G455"/>
    </row>
    <row r="456" spans="1:7">
      <c r="A456" s="13" t="s">
        <v>32</v>
      </c>
      <c r="B456" s="13"/>
      <c r="C456" s="13"/>
      <c r="D456" s="20" t="e">
        <f>ROUND(10+10*ABS(D455),1)</f>
        <v>#REF!</v>
      </c>
      <c r="E456" s="21" t="s">
        <v>29</v>
      </c>
      <c r="F456"/>
      <c r="G456"/>
    </row>
    <row r="457" spans="1:7">
      <c r="A457" s="14" t="s">
        <v>33</v>
      </c>
      <c r="D457" s="3" t="e">
        <f>LOG(D434/D437)</f>
        <v>#REF!</v>
      </c>
      <c r="F457"/>
      <c r="G457"/>
    </row>
    <row r="458" spans="1:7">
      <c r="A458" s="14" t="s">
        <v>34</v>
      </c>
      <c r="D458" s="25" t="e">
        <f>ROUND(10+10*ABS(D457),1)</f>
        <v>#REF!</v>
      </c>
      <c r="E458" s="21" t="s">
        <v>29</v>
      </c>
      <c r="F458"/>
      <c r="G458"/>
    </row>
    <row r="459" spans="1:7">
      <c r="A459" s="13" t="s">
        <v>35</v>
      </c>
      <c r="B459" s="13"/>
      <c r="C459" s="13"/>
      <c r="D459" s="13" t="e">
        <f>LOG(D434/AVERAGE(D437,D441))</f>
        <v>#REF!</v>
      </c>
      <c r="E459" s="3"/>
      <c r="F459"/>
      <c r="G459"/>
    </row>
    <row r="460" spans="1:7">
      <c r="A460" s="13" t="s">
        <v>36</v>
      </c>
      <c r="B460" s="13"/>
      <c r="C460" s="13"/>
      <c r="D460" s="28" t="e">
        <f>ROUND(10+20*D459,1)</f>
        <v>#REF!</v>
      </c>
      <c r="E460" s="27" t="s">
        <v>30</v>
      </c>
      <c r="F460"/>
      <c r="G460"/>
    </row>
    <row r="461" spans="1:7">
      <c r="A461" s="14" t="s">
        <v>37</v>
      </c>
      <c r="D461" s="3" t="e">
        <f>LOG(D434/D442)</f>
        <v>#REF!</v>
      </c>
      <c r="E461" s="3"/>
      <c r="F461"/>
      <c r="G461"/>
    </row>
    <row r="462" spans="1:7">
      <c r="A462" s="14" t="s">
        <v>38</v>
      </c>
      <c r="D462" s="25" t="e">
        <f>ROUND(10+10*ABS(D461),1)</f>
        <v>#REF!</v>
      </c>
      <c r="E462" s="21" t="s">
        <v>29</v>
      </c>
      <c r="F462"/>
      <c r="G462"/>
    </row>
    <row r="463" spans="1:7">
      <c r="A463" s="13" t="s">
        <v>39</v>
      </c>
      <c r="B463" s="13"/>
      <c r="C463" s="13"/>
      <c r="D463" s="13" t="e">
        <f>LOG(D434/D438)</f>
        <v>#REF!</v>
      </c>
      <c r="F463"/>
      <c r="G463"/>
    </row>
    <row r="464" spans="1:7">
      <c r="A464" s="13" t="s">
        <v>40</v>
      </c>
      <c r="B464" s="13"/>
      <c r="C464" s="13"/>
      <c r="D464" s="20" t="e">
        <f>ROUND(10+10*ABS(D463),1)</f>
        <v>#REF!</v>
      </c>
      <c r="E464" s="21" t="s">
        <v>29</v>
      </c>
      <c r="F464"/>
      <c r="G464"/>
    </row>
    <row r="465" spans="1:7">
      <c r="A465" s="14" t="s">
        <v>41</v>
      </c>
      <c r="D465" s="3" t="e">
        <f>LOG(D434/AVERAGE(D438,D442))</f>
        <v>#REF!</v>
      </c>
      <c r="E465" s="3"/>
      <c r="F465"/>
      <c r="G465"/>
    </row>
    <row r="466" spans="1:7">
      <c r="A466" s="14" t="s">
        <v>42</v>
      </c>
      <c r="D466" s="29" t="e">
        <f>ROUND(10+20*D465,1)</f>
        <v>#REF!</v>
      </c>
      <c r="E466" s="27" t="s">
        <v>30</v>
      </c>
      <c r="F466"/>
      <c r="G466"/>
    </row>
    <row r="469" spans="1:7">
      <c r="A469" s="12" t="s">
        <v>70</v>
      </c>
      <c r="B469" s="12"/>
      <c r="C469" s="12"/>
      <c r="D469" s="3"/>
      <c r="E469" s="3"/>
      <c r="F469"/>
      <c r="G469"/>
    </row>
    <row r="470" spans="1:7">
      <c r="A470" s="17" t="s">
        <v>10</v>
      </c>
      <c r="B470" s="17"/>
      <c r="C470" s="17"/>
      <c r="D470" s="17">
        <v>13</v>
      </c>
      <c r="E470" s="3"/>
      <c r="F470"/>
      <c r="G470"/>
    </row>
    <row r="471" spans="1:7">
      <c r="A471" s="18" t="s">
        <v>52</v>
      </c>
      <c r="B471" s="18"/>
      <c r="C471" s="18"/>
      <c r="D471" s="18">
        <f t="shared" ref="D471:D479" si="11">D434</f>
        <v>484</v>
      </c>
      <c r="E471" s="3"/>
      <c r="F471"/>
      <c r="G471"/>
    </row>
    <row r="472" spans="1:7">
      <c r="A472" s="19" t="s">
        <v>54</v>
      </c>
      <c r="B472" s="19"/>
      <c r="C472" s="19"/>
      <c r="D472" s="19">
        <f t="shared" si="11"/>
        <v>53.9</v>
      </c>
      <c r="E472" s="3"/>
      <c r="F472"/>
      <c r="G472"/>
    </row>
    <row r="473" spans="1:7">
      <c r="A473" s="19" t="s">
        <v>55</v>
      </c>
      <c r="B473" s="19"/>
      <c r="C473" s="19"/>
      <c r="D473" s="19" t="e">
        <f t="shared" si="11"/>
        <v>#REF!</v>
      </c>
      <c r="E473" s="3"/>
      <c r="F473"/>
      <c r="G473"/>
    </row>
    <row r="474" spans="1:7">
      <c r="A474" s="19" t="s">
        <v>56</v>
      </c>
      <c r="B474" s="19"/>
      <c r="C474" s="19"/>
      <c r="D474" s="19" t="e">
        <f t="shared" si="11"/>
        <v>#REF!</v>
      </c>
      <c r="E474" s="3"/>
      <c r="F474"/>
      <c r="G474"/>
    </row>
    <row r="475" spans="1:7">
      <c r="A475" s="19" t="s">
        <v>57</v>
      </c>
      <c r="B475" s="19"/>
      <c r="C475" s="19"/>
      <c r="D475" s="19" t="e">
        <f t="shared" si="11"/>
        <v>#REF!</v>
      </c>
      <c r="E475" s="3"/>
      <c r="F475"/>
      <c r="G475"/>
    </row>
    <row r="476" spans="1:7">
      <c r="A476" s="18" t="s">
        <v>58</v>
      </c>
      <c r="B476" s="18"/>
      <c r="C476" s="18"/>
      <c r="D476" s="18">
        <f t="shared" si="11"/>
        <v>360</v>
      </c>
      <c r="E476" s="3"/>
      <c r="F476"/>
      <c r="G476"/>
    </row>
    <row r="477" spans="1:7">
      <c r="A477" s="18" t="s">
        <v>59</v>
      </c>
      <c r="B477" s="18"/>
      <c r="C477" s="18"/>
      <c r="D477" s="18" t="e">
        <f t="shared" si="11"/>
        <v>#REF!</v>
      </c>
      <c r="E477" s="3"/>
      <c r="F477"/>
      <c r="G477"/>
    </row>
    <row r="478" spans="1:7">
      <c r="A478" s="18" t="s">
        <v>60</v>
      </c>
      <c r="B478" s="18"/>
      <c r="C478" s="18"/>
      <c r="D478" s="18" t="e">
        <f t="shared" si="11"/>
        <v>#REF!</v>
      </c>
      <c r="E478" s="3"/>
      <c r="F478"/>
      <c r="G478"/>
    </row>
    <row r="479" spans="1:7">
      <c r="A479" s="18" t="s">
        <v>61</v>
      </c>
      <c r="B479" s="18"/>
      <c r="C479" s="18"/>
      <c r="D479" s="18" t="e">
        <f t="shared" si="11"/>
        <v>#REF!</v>
      </c>
      <c r="E479" s="3"/>
      <c r="F479"/>
      <c r="G479"/>
    </row>
    <row r="480" spans="1:7">
      <c r="A480" s="13" t="s">
        <v>8</v>
      </c>
      <c r="B480" s="13"/>
      <c r="C480" s="13"/>
      <c r="D480" s="13">
        <f>LOG(D471/D476)</f>
        <v>0.12854286087712524</v>
      </c>
      <c r="E480" s="3"/>
      <c r="F480"/>
      <c r="G480"/>
    </row>
    <row r="481" spans="1:7">
      <c r="A481" s="13" t="s">
        <v>9</v>
      </c>
      <c r="B481" s="13"/>
      <c r="C481" s="13"/>
      <c r="D481" s="20">
        <f>ROUND(10+10*ABS(D480),1)</f>
        <v>11.3</v>
      </c>
      <c r="E481" s="21" t="s">
        <v>29</v>
      </c>
      <c r="F481"/>
      <c r="G481"/>
    </row>
    <row r="482" spans="1:7">
      <c r="A482" s="3" t="s">
        <v>11</v>
      </c>
      <c r="B482" s="3"/>
      <c r="C482" s="3"/>
      <c r="D482" s="3">
        <f>LOG(D476/AVERAGE(D471,D472))</f>
        <v>0.12663095214942319</v>
      </c>
      <c r="E482" s="3"/>
      <c r="F482"/>
      <c r="G482"/>
    </row>
    <row r="483" spans="1:7">
      <c r="A483" s="3" t="s">
        <v>3</v>
      </c>
      <c r="B483" s="3"/>
      <c r="C483" s="3"/>
      <c r="D483" s="29">
        <f>ROUND(10+20*D482,1)</f>
        <v>12.5</v>
      </c>
      <c r="E483" s="27" t="s">
        <v>30</v>
      </c>
      <c r="F483"/>
      <c r="G483"/>
    </row>
    <row r="484" spans="1:7">
      <c r="A484" s="13" t="s">
        <v>20</v>
      </c>
      <c r="B484" s="13"/>
      <c r="C484" s="13"/>
      <c r="D484" s="13">
        <f>LOG(D472/D476)</f>
        <v>-0.8247137355805485</v>
      </c>
      <c r="E484" s="3"/>
      <c r="F484"/>
      <c r="G484"/>
    </row>
    <row r="485" spans="1:7">
      <c r="A485" s="13" t="s">
        <v>4</v>
      </c>
      <c r="B485" s="13"/>
      <c r="C485" s="13"/>
      <c r="D485" s="20">
        <f>ROUND(10+10*ABS(D484),1)</f>
        <v>18.2</v>
      </c>
      <c r="E485" s="21" t="s">
        <v>29</v>
      </c>
      <c r="F485"/>
      <c r="G485"/>
    </row>
    <row r="486" spans="1:7">
      <c r="A486" s="3" t="s">
        <v>25</v>
      </c>
      <c r="B486" s="3"/>
      <c r="C486" s="3"/>
      <c r="D486" s="3" t="e">
        <f>LOG(D471/D477)</f>
        <v>#REF!</v>
      </c>
      <c r="E486" s="3"/>
      <c r="F486"/>
      <c r="G486"/>
    </row>
    <row r="487" spans="1:7">
      <c r="A487" s="3" t="s">
        <v>22</v>
      </c>
      <c r="B487" s="3"/>
      <c r="C487" s="3"/>
      <c r="D487" s="25" t="e">
        <f>ROUND(10+10*ABS(D486),1)</f>
        <v>#REF!</v>
      </c>
      <c r="E487" s="21" t="s">
        <v>29</v>
      </c>
      <c r="F487"/>
      <c r="G487"/>
    </row>
    <row r="488" spans="1:7">
      <c r="A488" s="13" t="s">
        <v>21</v>
      </c>
      <c r="B488" s="13"/>
      <c r="C488" s="13"/>
      <c r="D488" s="13" t="e">
        <f>LOG(D477/AVERAGE(D471,D473))</f>
        <v>#REF!</v>
      </c>
      <c r="E488" s="3"/>
      <c r="F488"/>
      <c r="G488"/>
    </row>
    <row r="489" spans="1:7">
      <c r="A489" s="13" t="s">
        <v>26</v>
      </c>
      <c r="B489" s="13"/>
      <c r="C489" s="13"/>
      <c r="D489" s="28" t="e">
        <f>ROUND(10+20*D488,1)</f>
        <v>#REF!</v>
      </c>
      <c r="E489" s="27" t="s">
        <v>30</v>
      </c>
      <c r="F489"/>
      <c r="G489"/>
    </row>
    <row r="490" spans="1:7">
      <c r="A490" s="14" t="s">
        <v>27</v>
      </c>
      <c r="D490" s="3" t="e">
        <f>LOG(D473/D477)</f>
        <v>#REF!</v>
      </c>
      <c r="E490" s="3"/>
      <c r="F490"/>
      <c r="G490"/>
    </row>
    <row r="491" spans="1:7">
      <c r="A491" s="14" t="s">
        <v>28</v>
      </c>
      <c r="D491" s="25" t="e">
        <f>ROUND(10+10*ABS(D490),1)</f>
        <v>#REF!</v>
      </c>
      <c r="E491" s="21" t="s">
        <v>29</v>
      </c>
      <c r="F491"/>
      <c r="G491"/>
    </row>
    <row r="492" spans="1:7">
      <c r="A492" s="13" t="s">
        <v>31</v>
      </c>
      <c r="B492" s="13"/>
      <c r="C492" s="13"/>
      <c r="D492" s="13" t="e">
        <f>LOG(D471/D478)</f>
        <v>#REF!</v>
      </c>
      <c r="E492" s="3"/>
      <c r="F492"/>
      <c r="G492"/>
    </row>
    <row r="493" spans="1:7">
      <c r="A493" s="13" t="s">
        <v>32</v>
      </c>
      <c r="B493" s="13"/>
      <c r="C493" s="13"/>
      <c r="D493" s="20" t="e">
        <f>ROUND(10+10*ABS(D492),1)</f>
        <v>#REF!</v>
      </c>
      <c r="E493" s="21" t="s">
        <v>29</v>
      </c>
      <c r="F493"/>
      <c r="G493"/>
    </row>
    <row r="494" spans="1:7">
      <c r="A494" s="14" t="s">
        <v>33</v>
      </c>
      <c r="D494" s="3" t="e">
        <f>LOG(D478/AVERAGE(D471,D474))</f>
        <v>#REF!</v>
      </c>
      <c r="F494"/>
      <c r="G494"/>
    </row>
    <row r="495" spans="1:7">
      <c r="A495" s="14" t="s">
        <v>34</v>
      </c>
      <c r="D495" s="29" t="e">
        <f>ROUND(10+20*D494,1)</f>
        <v>#REF!</v>
      </c>
      <c r="E495" s="27" t="s">
        <v>30</v>
      </c>
      <c r="F495"/>
      <c r="G495"/>
    </row>
    <row r="496" spans="1:7">
      <c r="A496" s="13" t="s">
        <v>35</v>
      </c>
      <c r="B496" s="13"/>
      <c r="C496" s="13"/>
      <c r="D496" s="13" t="e">
        <f>LOG(D474/D478)</f>
        <v>#REF!</v>
      </c>
      <c r="E496" s="3"/>
      <c r="F496"/>
      <c r="G496"/>
    </row>
    <row r="497" spans="1:7">
      <c r="A497" s="13" t="s">
        <v>36</v>
      </c>
      <c r="B497" s="13"/>
      <c r="C497" s="13"/>
      <c r="D497" s="20" t="e">
        <f>ROUND(10+10*ABS(D496),1)</f>
        <v>#REF!</v>
      </c>
      <c r="E497" s="21" t="s">
        <v>29</v>
      </c>
      <c r="F497"/>
      <c r="G497"/>
    </row>
    <row r="498" spans="1:7">
      <c r="A498" s="14" t="s">
        <v>37</v>
      </c>
      <c r="D498" s="3" t="e">
        <f>LOG(D471/D479)</f>
        <v>#REF!</v>
      </c>
      <c r="E498" s="3"/>
      <c r="F498"/>
      <c r="G498"/>
    </row>
    <row r="499" spans="1:7">
      <c r="A499" s="14" t="s">
        <v>38</v>
      </c>
      <c r="D499" s="25" t="e">
        <f>ROUND(10+10*ABS(D498),1)</f>
        <v>#REF!</v>
      </c>
      <c r="E499" s="21" t="s">
        <v>29</v>
      </c>
      <c r="F499"/>
      <c r="G499"/>
    </row>
    <row r="500" spans="1:7">
      <c r="A500" s="13" t="s">
        <v>39</v>
      </c>
      <c r="B500" s="13"/>
      <c r="C500" s="13"/>
      <c r="D500" s="13" t="e">
        <f>LOG(D479/AVERAGE(D471,D475))</f>
        <v>#REF!</v>
      </c>
      <c r="F500"/>
      <c r="G500"/>
    </row>
    <row r="501" spans="1:7">
      <c r="A501" s="13" t="s">
        <v>40</v>
      </c>
      <c r="B501" s="13"/>
      <c r="C501" s="13"/>
      <c r="D501" s="28" t="e">
        <f>ROUND(10+20*D500,1)</f>
        <v>#REF!</v>
      </c>
      <c r="E501" s="27" t="s">
        <v>30</v>
      </c>
      <c r="F501"/>
      <c r="G501"/>
    </row>
    <row r="502" spans="1:7">
      <c r="A502" s="14" t="s">
        <v>41</v>
      </c>
      <c r="D502" s="3" t="e">
        <f>LOG(D475/D479)</f>
        <v>#REF!</v>
      </c>
      <c r="E502" s="3"/>
      <c r="F502"/>
      <c r="G502"/>
    </row>
    <row r="503" spans="1:7">
      <c r="A503" s="14" t="s">
        <v>42</v>
      </c>
      <c r="D503" s="25" t="e">
        <f>ROUND(10+10*ABS(D502),1)</f>
        <v>#REF!</v>
      </c>
      <c r="E503" s="21" t="s">
        <v>29</v>
      </c>
      <c r="F503"/>
      <c r="G503"/>
    </row>
    <row r="506" spans="1:7">
      <c r="A506" s="12" t="s">
        <v>69</v>
      </c>
      <c r="B506" s="12"/>
      <c r="C506" s="12"/>
      <c r="D506" s="3"/>
      <c r="E506" s="3"/>
      <c r="F506"/>
      <c r="G506"/>
    </row>
    <row r="507" spans="1:7">
      <c r="A507" s="17" t="s">
        <v>10</v>
      </c>
      <c r="B507" s="17"/>
      <c r="C507" s="17"/>
      <c r="D507" s="17">
        <v>14</v>
      </c>
      <c r="E507" s="3"/>
      <c r="F507"/>
      <c r="G507"/>
    </row>
    <row r="508" spans="1:7">
      <c r="A508" s="18" t="s">
        <v>52</v>
      </c>
      <c r="B508" s="18"/>
      <c r="C508" s="18"/>
      <c r="D508" s="18">
        <f t="shared" ref="D508:D516" si="12">D471</f>
        <v>484</v>
      </c>
      <c r="E508" s="3"/>
      <c r="F508"/>
      <c r="G508"/>
    </row>
    <row r="509" spans="1:7">
      <c r="A509" s="19" t="s">
        <v>54</v>
      </c>
      <c r="B509" s="19"/>
      <c r="C509" s="19"/>
      <c r="D509" s="19">
        <f t="shared" si="12"/>
        <v>53.9</v>
      </c>
      <c r="E509" s="3"/>
      <c r="F509"/>
      <c r="G509"/>
    </row>
    <row r="510" spans="1:7">
      <c r="A510" s="19" t="s">
        <v>55</v>
      </c>
      <c r="B510" s="19"/>
      <c r="C510" s="19"/>
      <c r="D510" s="19" t="e">
        <f t="shared" si="12"/>
        <v>#REF!</v>
      </c>
      <c r="E510" s="3"/>
      <c r="F510"/>
      <c r="G510"/>
    </row>
    <row r="511" spans="1:7">
      <c r="A511" s="19" t="s">
        <v>56</v>
      </c>
      <c r="B511" s="19"/>
      <c r="C511" s="19"/>
      <c r="D511" s="19" t="e">
        <f t="shared" si="12"/>
        <v>#REF!</v>
      </c>
      <c r="E511" s="3"/>
      <c r="F511"/>
      <c r="G511"/>
    </row>
    <row r="512" spans="1:7">
      <c r="A512" s="19" t="s">
        <v>57</v>
      </c>
      <c r="B512" s="19"/>
      <c r="C512" s="19"/>
      <c r="D512" s="19" t="e">
        <f t="shared" si="12"/>
        <v>#REF!</v>
      </c>
      <c r="E512" s="3"/>
      <c r="F512"/>
      <c r="G512"/>
    </row>
    <row r="513" spans="1:7">
      <c r="A513" s="18" t="s">
        <v>58</v>
      </c>
      <c r="B513" s="18"/>
      <c r="C513" s="18"/>
      <c r="D513" s="18">
        <f t="shared" si="12"/>
        <v>360</v>
      </c>
      <c r="E513" s="3"/>
      <c r="F513"/>
      <c r="G513"/>
    </row>
    <row r="514" spans="1:7">
      <c r="A514" s="18" t="s">
        <v>59</v>
      </c>
      <c r="B514" s="18"/>
      <c r="C514" s="18"/>
      <c r="D514" s="18" t="e">
        <f t="shared" si="12"/>
        <v>#REF!</v>
      </c>
      <c r="E514" s="3"/>
      <c r="F514"/>
      <c r="G514"/>
    </row>
    <row r="515" spans="1:7">
      <c r="A515" s="18" t="s">
        <v>60</v>
      </c>
      <c r="B515" s="18"/>
      <c r="C515" s="18"/>
      <c r="D515" s="18" t="e">
        <f t="shared" si="12"/>
        <v>#REF!</v>
      </c>
      <c r="E515" s="3"/>
      <c r="F515"/>
      <c r="G515"/>
    </row>
    <row r="516" spans="1:7">
      <c r="A516" s="18" t="s">
        <v>61</v>
      </c>
      <c r="B516" s="18"/>
      <c r="C516" s="18"/>
      <c r="D516" s="18" t="e">
        <f t="shared" si="12"/>
        <v>#REF!</v>
      </c>
      <c r="E516" s="3"/>
      <c r="F516"/>
      <c r="G516"/>
    </row>
    <row r="517" spans="1:7">
      <c r="A517" s="13" t="s">
        <v>8</v>
      </c>
      <c r="B517" s="13"/>
      <c r="C517" s="13"/>
      <c r="D517" s="13">
        <f>LOG(D508/D513)</f>
        <v>0.12854286087712524</v>
      </c>
      <c r="E517" s="3"/>
      <c r="F517"/>
      <c r="G517"/>
    </row>
    <row r="518" spans="1:7">
      <c r="A518" s="13" t="s">
        <v>9</v>
      </c>
      <c r="B518" s="13"/>
      <c r="C518" s="13"/>
      <c r="D518" s="20">
        <f>ROUND(10+10*ABS(D517),1)</f>
        <v>11.3</v>
      </c>
      <c r="E518" s="21" t="s">
        <v>29</v>
      </c>
      <c r="F518"/>
      <c r="G518"/>
    </row>
    <row r="519" spans="1:7">
      <c r="A519" s="3" t="s">
        <v>11</v>
      </c>
      <c r="B519" s="3"/>
      <c r="C519" s="3"/>
      <c r="D519" s="3">
        <f>IF(LOG(D513/AVERAGE(D508,D509))&lt;LOG(3),LOG(3),LOG(D513/AVERAGE(D508,D509)))</f>
        <v>0.47712125471966244</v>
      </c>
      <c r="E519" s="3"/>
      <c r="F519"/>
      <c r="G519"/>
    </row>
    <row r="520" spans="1:7">
      <c r="A520" s="3" t="s">
        <v>3</v>
      </c>
      <c r="B520" s="3"/>
      <c r="C520" s="3"/>
      <c r="D520" s="24">
        <f>ROUND(3-14.1*D519+5.7*D519^2,1)</f>
        <v>-2.4</v>
      </c>
      <c r="E520" s="23" t="s">
        <v>62</v>
      </c>
      <c r="F520"/>
      <c r="G520"/>
    </row>
    <row r="521" spans="1:7">
      <c r="A521" s="13" t="s">
        <v>20</v>
      </c>
      <c r="B521" s="13"/>
      <c r="C521" s="13"/>
      <c r="D521" s="13">
        <f>LOG(D509/D513)</f>
        <v>-0.8247137355805485</v>
      </c>
      <c r="E521" s="3"/>
      <c r="F521"/>
      <c r="G521"/>
    </row>
    <row r="522" spans="1:7">
      <c r="A522" s="13" t="s">
        <v>4</v>
      </c>
      <c r="B522" s="13"/>
      <c r="C522" s="13"/>
      <c r="D522" s="20">
        <f>ROUND(10+10*ABS(D521),1)</f>
        <v>18.2</v>
      </c>
      <c r="E522" s="21" t="s">
        <v>29</v>
      </c>
      <c r="F522"/>
      <c r="G522"/>
    </row>
    <row r="523" spans="1:7">
      <c r="A523" s="3" t="s">
        <v>25</v>
      </c>
      <c r="B523" s="3"/>
      <c r="C523" s="3"/>
      <c r="D523" s="3" t="e">
        <f>LOG(D508/D514)</f>
        <v>#REF!</v>
      </c>
      <c r="E523" s="3"/>
      <c r="F523"/>
      <c r="G523"/>
    </row>
    <row r="524" spans="1:7">
      <c r="A524" s="3" t="s">
        <v>22</v>
      </c>
      <c r="B524" s="3"/>
      <c r="C524" s="3"/>
      <c r="D524" s="25" t="e">
        <f>ROUND(10+10*ABS(D523),1)</f>
        <v>#REF!</v>
      </c>
      <c r="E524" s="21" t="s">
        <v>29</v>
      </c>
      <c r="F524"/>
      <c r="G524"/>
    </row>
    <row r="525" spans="1:7">
      <c r="A525" s="13" t="s">
        <v>21</v>
      </c>
      <c r="B525" s="13"/>
      <c r="C525" s="13"/>
      <c r="D525" s="13" t="e">
        <f>IF(LOG(D514/AVERAGE(D508,D510))&lt;LOG(3),LOG(3),LOG(D514/AVERAGE(D508,D510)))</f>
        <v>#REF!</v>
      </c>
      <c r="E525" s="3"/>
      <c r="F525"/>
      <c r="G525"/>
    </row>
    <row r="526" spans="1:7">
      <c r="A526" s="13" t="s">
        <v>26</v>
      </c>
      <c r="B526" s="13"/>
      <c r="C526" s="13"/>
      <c r="D526" s="22" t="e">
        <f>ROUND(3-14.1*D525+5.7*D525^2,1)</f>
        <v>#REF!</v>
      </c>
      <c r="E526" s="23" t="s">
        <v>62</v>
      </c>
      <c r="F526"/>
      <c r="G526"/>
    </row>
    <row r="527" spans="1:7">
      <c r="A527" s="14" t="s">
        <v>27</v>
      </c>
      <c r="D527" s="3" t="e">
        <f>LOG(D510/D514)</f>
        <v>#REF!</v>
      </c>
      <c r="E527" s="3"/>
      <c r="F527"/>
      <c r="G527"/>
    </row>
    <row r="528" spans="1:7">
      <c r="A528" s="14" t="s">
        <v>28</v>
      </c>
      <c r="D528" s="25" t="e">
        <f>ROUND(10+10*ABS(D527),1)</f>
        <v>#REF!</v>
      </c>
      <c r="E528" s="21" t="s">
        <v>29</v>
      </c>
      <c r="F528"/>
      <c r="G528"/>
    </row>
    <row r="529" spans="1:7">
      <c r="A529" s="13" t="s">
        <v>31</v>
      </c>
      <c r="B529" s="13"/>
      <c r="C529" s="13"/>
      <c r="D529" s="13" t="e">
        <f>LOG(D508/D515)</f>
        <v>#REF!</v>
      </c>
      <c r="E529" s="3"/>
      <c r="F529"/>
      <c r="G529"/>
    </row>
    <row r="530" spans="1:7">
      <c r="A530" s="13" t="s">
        <v>32</v>
      </c>
      <c r="B530" s="13"/>
      <c r="C530" s="13"/>
      <c r="D530" s="20" t="e">
        <f>ROUND(5.7+5.7*D529^2+6,1)</f>
        <v>#REF!</v>
      </c>
      <c r="E530" s="21" t="s">
        <v>29</v>
      </c>
      <c r="F530"/>
      <c r="G530"/>
    </row>
    <row r="531" spans="1:7">
      <c r="A531" s="14" t="s">
        <v>33</v>
      </c>
      <c r="D531" s="3" t="e">
        <f>IF(LOG(D515/AVERAGE(D508,D511))&lt;LOG(3),LOG(3),LOG(D515/AVERAGE(D508,D511)))</f>
        <v>#REF!</v>
      </c>
      <c r="F531"/>
      <c r="G531"/>
    </row>
    <row r="532" spans="1:7">
      <c r="A532" s="14" t="s">
        <v>34</v>
      </c>
      <c r="D532" s="24" t="e">
        <f>ROUND(3-14.1*D531+5.7*D531^2,1)</f>
        <v>#REF!</v>
      </c>
      <c r="E532" s="23" t="s">
        <v>62</v>
      </c>
      <c r="F532"/>
      <c r="G532"/>
    </row>
    <row r="533" spans="1:7">
      <c r="A533" s="13" t="s">
        <v>35</v>
      </c>
      <c r="B533" s="13"/>
      <c r="C533" s="13"/>
      <c r="D533" s="13" t="e">
        <f>LOG(D511/D515)</f>
        <v>#REF!</v>
      </c>
      <c r="E533" s="3"/>
      <c r="F533"/>
      <c r="G533"/>
    </row>
    <row r="534" spans="1:7">
      <c r="A534" s="13" t="s">
        <v>36</v>
      </c>
      <c r="B534" s="13"/>
      <c r="C534" s="13"/>
      <c r="D534" s="20" t="e">
        <f>ROUND(10+10*ABS(D533),1)</f>
        <v>#REF!</v>
      </c>
      <c r="E534" s="21" t="s">
        <v>29</v>
      </c>
      <c r="F534"/>
      <c r="G534"/>
    </row>
    <row r="535" spans="1:7">
      <c r="A535" s="14" t="s">
        <v>37</v>
      </c>
      <c r="D535" s="3" t="e">
        <f>LOG(D508/D516)</f>
        <v>#REF!</v>
      </c>
      <c r="E535" s="3"/>
      <c r="F535"/>
      <c r="G535"/>
    </row>
    <row r="536" spans="1:7">
      <c r="A536" s="14" t="s">
        <v>38</v>
      </c>
      <c r="D536" s="25" t="e">
        <f>ROUND(10+10*ABS(D535),1)</f>
        <v>#REF!</v>
      </c>
      <c r="E536" s="21" t="s">
        <v>29</v>
      </c>
      <c r="F536"/>
      <c r="G536"/>
    </row>
    <row r="537" spans="1:7">
      <c r="A537" s="13" t="s">
        <v>39</v>
      </c>
      <c r="B537" s="13"/>
      <c r="C537" s="13"/>
      <c r="D537" s="13" t="e">
        <f>IF(LOG(D516/AVERAGE(D508,D512))&lt;LOG(3),LOG(3),LOG(D516/AVERAGE(D508,D512)))</f>
        <v>#REF!</v>
      </c>
      <c r="F537"/>
      <c r="G537"/>
    </row>
    <row r="538" spans="1:7">
      <c r="A538" s="13" t="s">
        <v>40</v>
      </c>
      <c r="B538" s="13"/>
      <c r="C538" s="13"/>
      <c r="D538" s="22" t="e">
        <f>ROUND(3-14.1*D537+5.7*D537^2,1)</f>
        <v>#REF!</v>
      </c>
      <c r="E538" s="23" t="s">
        <v>62</v>
      </c>
      <c r="F538"/>
      <c r="G538"/>
    </row>
    <row r="539" spans="1:7">
      <c r="A539" s="14" t="s">
        <v>41</v>
      </c>
      <c r="D539" s="3" t="e">
        <f>LOG(D512/D516)</f>
        <v>#REF!</v>
      </c>
      <c r="E539" s="3"/>
      <c r="F539"/>
      <c r="G539"/>
    </row>
    <row r="540" spans="1:7">
      <c r="A540" s="14" t="s">
        <v>42</v>
      </c>
      <c r="D540" s="25" t="e">
        <f>ROUND(10+10*ABS(D539),1)</f>
        <v>#REF!</v>
      </c>
      <c r="E540" s="21" t="s">
        <v>29</v>
      </c>
      <c r="F540"/>
      <c r="G540"/>
    </row>
    <row r="543" spans="1:7">
      <c r="A543" s="12" t="s">
        <v>70</v>
      </c>
      <c r="B543" s="12"/>
      <c r="C543" s="12"/>
      <c r="D543" s="3"/>
      <c r="E543" s="3"/>
      <c r="F543"/>
      <c r="G543"/>
    </row>
    <row r="544" spans="1:7">
      <c r="A544" s="17" t="s">
        <v>10</v>
      </c>
      <c r="B544" s="17"/>
      <c r="C544" s="17"/>
      <c r="D544" s="17">
        <v>15</v>
      </c>
      <c r="E544" s="3"/>
      <c r="F544"/>
      <c r="G544"/>
    </row>
    <row r="545" spans="1:7">
      <c r="A545" s="18" t="s">
        <v>52</v>
      </c>
      <c r="B545" s="18"/>
      <c r="C545" s="18"/>
      <c r="D545" s="18">
        <f t="shared" ref="D545:D553" si="13">D508</f>
        <v>484</v>
      </c>
      <c r="E545" s="3"/>
      <c r="F545"/>
      <c r="G545"/>
    </row>
    <row r="546" spans="1:7">
      <c r="A546" s="19" t="s">
        <v>54</v>
      </c>
      <c r="B546" s="19"/>
      <c r="C546" s="19"/>
      <c r="D546" s="19">
        <f t="shared" si="13"/>
        <v>53.9</v>
      </c>
      <c r="E546" s="3"/>
      <c r="F546"/>
      <c r="G546"/>
    </row>
    <row r="547" spans="1:7">
      <c r="A547" s="19" t="s">
        <v>55</v>
      </c>
      <c r="B547" s="19"/>
      <c r="C547" s="19"/>
      <c r="D547" s="19" t="e">
        <f t="shared" si="13"/>
        <v>#REF!</v>
      </c>
      <c r="E547" s="3"/>
      <c r="F547"/>
      <c r="G547"/>
    </row>
    <row r="548" spans="1:7">
      <c r="A548" s="19" t="s">
        <v>56</v>
      </c>
      <c r="B548" s="19"/>
      <c r="C548" s="19"/>
      <c r="D548" s="19" t="e">
        <f t="shared" si="13"/>
        <v>#REF!</v>
      </c>
      <c r="E548" s="3"/>
      <c r="F548"/>
      <c r="G548"/>
    </row>
    <row r="549" spans="1:7">
      <c r="A549" s="19" t="s">
        <v>57</v>
      </c>
      <c r="B549" s="19"/>
      <c r="C549" s="19"/>
      <c r="D549" s="19" t="e">
        <f t="shared" si="13"/>
        <v>#REF!</v>
      </c>
      <c r="E549" s="3"/>
      <c r="F549"/>
      <c r="G549"/>
    </row>
    <row r="550" spans="1:7">
      <c r="A550" s="18" t="s">
        <v>58</v>
      </c>
      <c r="B550" s="18"/>
      <c r="C550" s="18"/>
      <c r="D550" s="18">
        <f t="shared" si="13"/>
        <v>360</v>
      </c>
      <c r="E550" s="3"/>
      <c r="F550"/>
      <c r="G550"/>
    </row>
    <row r="551" spans="1:7">
      <c r="A551" s="18" t="s">
        <v>59</v>
      </c>
      <c r="B551" s="18"/>
      <c r="C551" s="18"/>
      <c r="D551" s="18" t="e">
        <f t="shared" si="13"/>
        <v>#REF!</v>
      </c>
      <c r="E551" s="3"/>
      <c r="F551"/>
      <c r="G551"/>
    </row>
    <row r="552" spans="1:7">
      <c r="A552" s="18" t="s">
        <v>60</v>
      </c>
      <c r="B552" s="18"/>
      <c r="C552" s="18"/>
      <c r="D552" s="18" t="e">
        <f t="shared" si="13"/>
        <v>#REF!</v>
      </c>
      <c r="E552" s="3"/>
      <c r="F552"/>
      <c r="G552"/>
    </row>
    <row r="553" spans="1:7">
      <c r="A553" s="18" t="s">
        <v>61</v>
      </c>
      <c r="B553" s="18"/>
      <c r="C553" s="18"/>
      <c r="D553" s="18" t="e">
        <f t="shared" si="13"/>
        <v>#REF!</v>
      </c>
      <c r="E553" s="3"/>
      <c r="F553"/>
      <c r="G553"/>
    </row>
    <row r="554" spans="1:7">
      <c r="A554" s="13" t="s">
        <v>8</v>
      </c>
      <c r="B554" s="13"/>
      <c r="C554" s="13"/>
      <c r="D554" s="13">
        <f>LOG(D546/AVERAGE(D545,D550))</f>
        <v>-0.89372368577493522</v>
      </c>
      <c r="E554" s="3"/>
      <c r="F554"/>
      <c r="G554"/>
    </row>
    <row r="555" spans="1:7">
      <c r="A555" s="13" t="s">
        <v>9</v>
      </c>
      <c r="B555" s="13"/>
      <c r="C555" s="13"/>
      <c r="D555" s="28">
        <f>ROUND(10+20*D554,1)</f>
        <v>-7.9</v>
      </c>
      <c r="E555" s="27" t="s">
        <v>30</v>
      </c>
      <c r="F555"/>
      <c r="G555"/>
    </row>
    <row r="556" spans="1:7">
      <c r="A556" s="3" t="s">
        <v>11</v>
      </c>
      <c r="B556" s="3"/>
      <c r="C556" s="3"/>
      <c r="D556" s="14">
        <f>LOG(D545/D546)</f>
        <v>0.9532565964576738</v>
      </c>
      <c r="E556" s="3"/>
      <c r="F556"/>
      <c r="G556"/>
    </row>
    <row r="557" spans="1:7">
      <c r="A557" s="3" t="s">
        <v>3</v>
      </c>
      <c r="B557" s="3"/>
      <c r="C557" s="3"/>
      <c r="D557" s="25">
        <f>ROUND(10+10*ABS(D556),1)</f>
        <v>19.5</v>
      </c>
      <c r="E557" s="21" t="s">
        <v>29</v>
      </c>
      <c r="F557"/>
      <c r="G557"/>
    </row>
    <row r="558" spans="1:7">
      <c r="A558" s="13" t="s">
        <v>20</v>
      </c>
      <c r="B558" s="13"/>
      <c r="C558" s="13"/>
      <c r="D558" s="13">
        <f>LOG(D546/D550)</f>
        <v>-0.8247137355805485</v>
      </c>
      <c r="E558" s="3"/>
      <c r="F558"/>
      <c r="G558"/>
    </row>
    <row r="559" spans="1:7">
      <c r="A559" s="13" t="s">
        <v>4</v>
      </c>
      <c r="B559" s="13"/>
      <c r="C559" s="13"/>
      <c r="D559" s="20">
        <f>ROUND(10+10*ABS(D558),1)</f>
        <v>18.2</v>
      </c>
      <c r="E559" s="21" t="s">
        <v>29</v>
      </c>
      <c r="F559"/>
      <c r="G559"/>
    </row>
    <row r="560" spans="1:7">
      <c r="A560" s="3" t="s">
        <v>25</v>
      </c>
      <c r="B560" s="3"/>
      <c r="C560" s="3"/>
      <c r="D560" s="3" t="e">
        <f>LOG(D547/AVERAGE(D545,D551))</f>
        <v>#REF!</v>
      </c>
      <c r="E560" s="3"/>
      <c r="F560"/>
      <c r="G560"/>
    </row>
    <row r="561" spans="1:7">
      <c r="A561" s="3" t="s">
        <v>22</v>
      </c>
      <c r="B561" s="3"/>
      <c r="C561" s="3"/>
      <c r="D561" s="29" t="e">
        <f>ROUND(10+20*D560,1)</f>
        <v>#REF!</v>
      </c>
      <c r="E561" s="27" t="s">
        <v>30</v>
      </c>
      <c r="F561"/>
      <c r="G561"/>
    </row>
    <row r="562" spans="1:7">
      <c r="A562" s="13" t="s">
        <v>21</v>
      </c>
      <c r="B562" s="13"/>
      <c r="C562" s="13"/>
      <c r="D562" s="13" t="e">
        <f>LOG(D545/D547)</f>
        <v>#REF!</v>
      </c>
      <c r="E562" s="3"/>
      <c r="F562"/>
      <c r="G562"/>
    </row>
    <row r="563" spans="1:7">
      <c r="A563" s="13" t="s">
        <v>26</v>
      </c>
      <c r="B563" s="13"/>
      <c r="C563" s="13"/>
      <c r="D563" s="20" t="e">
        <f>ROUND(10+10*ABS(D562),1)</f>
        <v>#REF!</v>
      </c>
      <c r="E563" s="21" t="s">
        <v>29</v>
      </c>
      <c r="F563"/>
      <c r="G563"/>
    </row>
    <row r="564" spans="1:7">
      <c r="A564" s="14" t="s">
        <v>27</v>
      </c>
      <c r="D564" s="3" t="e">
        <f>LOG(D547/D551)</f>
        <v>#REF!</v>
      </c>
      <c r="E564" s="3"/>
      <c r="F564"/>
      <c r="G564"/>
    </row>
    <row r="565" spans="1:7">
      <c r="A565" s="14" t="s">
        <v>28</v>
      </c>
      <c r="D565" s="25" t="e">
        <f>ROUND(10+10*ABS(D564),1)</f>
        <v>#REF!</v>
      </c>
      <c r="E565" s="21" t="s">
        <v>29</v>
      </c>
      <c r="F565"/>
      <c r="G565"/>
    </row>
    <row r="566" spans="1:7">
      <c r="A566" s="13" t="s">
        <v>31</v>
      </c>
      <c r="B566" s="13"/>
      <c r="C566" s="13"/>
      <c r="D566" s="13" t="e">
        <f>LOG(D548/AVERAGE(D545,D552))</f>
        <v>#REF!</v>
      </c>
      <c r="E566" s="3"/>
      <c r="F566"/>
      <c r="G566"/>
    </row>
    <row r="567" spans="1:7">
      <c r="A567" s="13" t="s">
        <v>32</v>
      </c>
      <c r="B567" s="13"/>
      <c r="C567" s="13"/>
      <c r="D567" s="28" t="e">
        <f>ROUND(10+20*D566,1)</f>
        <v>#REF!</v>
      </c>
      <c r="E567" s="27" t="s">
        <v>30</v>
      </c>
      <c r="F567"/>
      <c r="G567"/>
    </row>
    <row r="568" spans="1:7">
      <c r="A568" s="14" t="s">
        <v>33</v>
      </c>
      <c r="D568" s="3" t="e">
        <f>LOG(D545/D548)</f>
        <v>#REF!</v>
      </c>
      <c r="F568"/>
      <c r="G568"/>
    </row>
    <row r="569" spans="1:7">
      <c r="A569" s="14" t="s">
        <v>34</v>
      </c>
      <c r="D569" s="25" t="e">
        <f>ROUND(10+10*ABS(D568),1)</f>
        <v>#REF!</v>
      </c>
      <c r="E569" s="21" t="s">
        <v>29</v>
      </c>
      <c r="F569"/>
      <c r="G569"/>
    </row>
    <row r="570" spans="1:7">
      <c r="A570" s="13" t="s">
        <v>35</v>
      </c>
      <c r="B570" s="13"/>
      <c r="C570" s="13"/>
      <c r="D570" s="13" t="e">
        <f>LOG(D548/D552)</f>
        <v>#REF!</v>
      </c>
      <c r="E570" s="3"/>
      <c r="F570"/>
      <c r="G570"/>
    </row>
    <row r="571" spans="1:7">
      <c r="A571" s="13" t="s">
        <v>36</v>
      </c>
      <c r="B571" s="13"/>
      <c r="C571" s="13"/>
      <c r="D571" s="20" t="e">
        <f>ROUND(10+10*ABS(D570),1)</f>
        <v>#REF!</v>
      </c>
      <c r="E571" s="21" t="s">
        <v>29</v>
      </c>
      <c r="F571"/>
      <c r="G571"/>
    </row>
    <row r="572" spans="1:7">
      <c r="A572" s="14" t="s">
        <v>37</v>
      </c>
      <c r="D572" s="3" t="e">
        <f>LOG(D549/AVERAGE(D545,D553))</f>
        <v>#REF!</v>
      </c>
      <c r="E572" s="3"/>
      <c r="F572"/>
      <c r="G572"/>
    </row>
    <row r="573" spans="1:7">
      <c r="A573" s="14" t="s">
        <v>38</v>
      </c>
      <c r="D573" s="29" t="e">
        <f>ROUND(10+20*D572,1)</f>
        <v>#REF!</v>
      </c>
      <c r="E573" s="27" t="s">
        <v>30</v>
      </c>
      <c r="F573"/>
      <c r="G573"/>
    </row>
    <row r="574" spans="1:7">
      <c r="A574" s="13" t="s">
        <v>39</v>
      </c>
      <c r="B574" s="13"/>
      <c r="C574" s="13"/>
      <c r="D574" s="13" t="e">
        <f>LOG(D545/D549)</f>
        <v>#REF!</v>
      </c>
      <c r="F574"/>
      <c r="G574"/>
    </row>
    <row r="575" spans="1:7">
      <c r="A575" s="13" t="s">
        <v>40</v>
      </c>
      <c r="B575" s="13"/>
      <c r="C575" s="13"/>
      <c r="D575" s="20" t="e">
        <f>ROUND(10+10*ABS(D574),1)</f>
        <v>#REF!</v>
      </c>
      <c r="E575" s="21" t="s">
        <v>29</v>
      </c>
      <c r="F575"/>
      <c r="G575"/>
    </row>
    <row r="576" spans="1:7">
      <c r="A576" s="14" t="s">
        <v>41</v>
      </c>
      <c r="D576" s="3" t="e">
        <f>LOG(D549/D553)</f>
        <v>#REF!</v>
      </c>
      <c r="E576" s="3"/>
      <c r="F576"/>
      <c r="G576"/>
    </row>
    <row r="577" spans="1:7">
      <c r="A577" s="14" t="s">
        <v>42</v>
      </c>
      <c r="D577" s="25" t="e">
        <f>ROUND(10+10*ABS(D576),1)</f>
        <v>#REF!</v>
      </c>
      <c r="E577" s="21" t="s">
        <v>29</v>
      </c>
      <c r="F577"/>
      <c r="G577"/>
    </row>
    <row r="580" spans="1:7">
      <c r="A580" s="12" t="s">
        <v>70</v>
      </c>
      <c r="B580" s="12"/>
      <c r="C580" s="12"/>
      <c r="D580" s="3"/>
      <c r="E580" s="3"/>
      <c r="F580"/>
      <c r="G580"/>
    </row>
    <row r="581" spans="1:7">
      <c r="A581" s="17" t="s">
        <v>10</v>
      </c>
      <c r="B581" s="17"/>
      <c r="C581" s="17"/>
      <c r="D581" s="17">
        <v>16</v>
      </c>
      <c r="E581" s="3"/>
      <c r="F581"/>
      <c r="G581"/>
    </row>
    <row r="582" spans="1:7">
      <c r="A582" s="18" t="s">
        <v>52</v>
      </c>
      <c r="B582" s="18"/>
      <c r="C582" s="18"/>
      <c r="D582" s="18">
        <f t="shared" ref="D582:D590" si="14">D545</f>
        <v>484</v>
      </c>
      <c r="E582" s="3"/>
      <c r="F582"/>
      <c r="G582"/>
    </row>
    <row r="583" spans="1:7">
      <c r="A583" s="19" t="s">
        <v>54</v>
      </c>
      <c r="B583" s="19"/>
      <c r="C583" s="19"/>
      <c r="D583" s="19">
        <f t="shared" si="14"/>
        <v>53.9</v>
      </c>
      <c r="E583" s="3"/>
      <c r="F583"/>
      <c r="G583"/>
    </row>
    <row r="584" spans="1:7">
      <c r="A584" s="19" t="s">
        <v>55</v>
      </c>
      <c r="B584" s="19"/>
      <c r="C584" s="19"/>
      <c r="D584" s="19" t="e">
        <f t="shared" si="14"/>
        <v>#REF!</v>
      </c>
      <c r="E584" s="3"/>
      <c r="F584"/>
      <c r="G584"/>
    </row>
    <row r="585" spans="1:7">
      <c r="A585" s="19" t="s">
        <v>56</v>
      </c>
      <c r="B585" s="19"/>
      <c r="C585" s="19"/>
      <c r="D585" s="19" t="e">
        <f t="shared" si="14"/>
        <v>#REF!</v>
      </c>
      <c r="E585" s="3"/>
      <c r="F585"/>
      <c r="G585"/>
    </row>
    <row r="586" spans="1:7">
      <c r="A586" s="19" t="s">
        <v>57</v>
      </c>
      <c r="B586" s="19"/>
      <c r="C586" s="19"/>
      <c r="D586" s="19" t="e">
        <f t="shared" si="14"/>
        <v>#REF!</v>
      </c>
      <c r="E586" s="3"/>
      <c r="F586"/>
      <c r="G586"/>
    </row>
    <row r="587" spans="1:7">
      <c r="A587" s="18" t="s">
        <v>58</v>
      </c>
      <c r="B587" s="18"/>
      <c r="C587" s="18"/>
      <c r="D587" s="18">
        <f t="shared" si="14"/>
        <v>360</v>
      </c>
      <c r="E587" s="3"/>
      <c r="F587"/>
      <c r="G587"/>
    </row>
    <row r="588" spans="1:7">
      <c r="A588" s="18" t="s">
        <v>59</v>
      </c>
      <c r="B588" s="18"/>
      <c r="C588" s="18"/>
      <c r="D588" s="18" t="e">
        <f t="shared" si="14"/>
        <v>#REF!</v>
      </c>
      <c r="E588" s="3"/>
      <c r="F588"/>
      <c r="G588"/>
    </row>
    <row r="589" spans="1:7">
      <c r="A589" s="18" t="s">
        <v>60</v>
      </c>
      <c r="B589" s="18"/>
      <c r="C589" s="18"/>
      <c r="D589" s="18" t="e">
        <f t="shared" si="14"/>
        <v>#REF!</v>
      </c>
      <c r="E589" s="3"/>
      <c r="F589"/>
      <c r="G589"/>
    </row>
    <row r="590" spans="1:7">
      <c r="A590" s="18" t="s">
        <v>61</v>
      </c>
      <c r="B590" s="18"/>
      <c r="C590" s="18"/>
      <c r="D590" s="18" t="e">
        <f t="shared" si="14"/>
        <v>#REF!</v>
      </c>
      <c r="E590" s="3"/>
      <c r="F590"/>
      <c r="G590"/>
    </row>
    <row r="591" spans="1:7">
      <c r="A591" s="13" t="s">
        <v>8</v>
      </c>
      <c r="B591" s="13"/>
      <c r="C591" s="13"/>
      <c r="D591" s="13">
        <f>IF(LOG(D583/AVERAGE(D582,D587))&lt;LOG(3),LOG(3),(LOG(D583/AVERAGE(D582,D587))))</f>
        <v>0.47712125471966244</v>
      </c>
      <c r="E591" s="3"/>
      <c r="F591"/>
      <c r="G591"/>
    </row>
    <row r="592" spans="1:7">
      <c r="A592" s="13" t="s">
        <v>9</v>
      </c>
      <c r="B592" s="13"/>
      <c r="C592" s="13"/>
      <c r="D592" s="22">
        <f>ROUND(3-14.1*D591+5.7*D591^2,1)</f>
        <v>-2.4</v>
      </c>
      <c r="E592" s="23" t="s">
        <v>62</v>
      </c>
      <c r="F592"/>
      <c r="G592"/>
    </row>
    <row r="593" spans="1:7">
      <c r="A593" s="3" t="s">
        <v>11</v>
      </c>
      <c r="B593" s="3"/>
      <c r="C593" s="3"/>
      <c r="D593" s="14">
        <f>LOG(D582/D583)</f>
        <v>0.9532565964576738</v>
      </c>
      <c r="E593" s="3"/>
      <c r="F593"/>
      <c r="G593"/>
    </row>
    <row r="594" spans="1:7">
      <c r="A594" s="3" t="s">
        <v>3</v>
      </c>
      <c r="B594" s="3"/>
      <c r="C594" s="3"/>
      <c r="D594" s="25">
        <f>ROUND(10+10*ABS(D593),1)</f>
        <v>19.5</v>
      </c>
      <c r="E594" s="21" t="s">
        <v>29</v>
      </c>
      <c r="F594"/>
      <c r="G594"/>
    </row>
    <row r="595" spans="1:7">
      <c r="A595" s="13" t="s">
        <v>20</v>
      </c>
      <c r="B595" s="13"/>
      <c r="C595" s="13"/>
      <c r="D595" s="13">
        <f>LOG(D583/D587)</f>
        <v>-0.8247137355805485</v>
      </c>
      <c r="E595" s="3"/>
      <c r="F595"/>
      <c r="G595"/>
    </row>
    <row r="596" spans="1:7">
      <c r="A596" s="13" t="s">
        <v>4</v>
      </c>
      <c r="B596" s="13"/>
      <c r="C596" s="13"/>
      <c r="D596" s="20">
        <f>ROUND(10+10*ABS(D595),1)</f>
        <v>18.2</v>
      </c>
      <c r="E596" s="21" t="s">
        <v>29</v>
      </c>
      <c r="F596"/>
      <c r="G596"/>
    </row>
    <row r="597" spans="1:7">
      <c r="A597" s="3" t="s">
        <v>25</v>
      </c>
      <c r="B597" s="3"/>
      <c r="C597" s="3"/>
      <c r="D597" s="3" t="e">
        <f>IF(LOG(D584/AVERAGE(D582,D588))&lt;LOG(3),LOG(3),LOG(D584/AVERAGE(D582,D588)))</f>
        <v>#REF!</v>
      </c>
      <c r="E597" s="3"/>
      <c r="F597"/>
      <c r="G597"/>
    </row>
    <row r="598" spans="1:7">
      <c r="A598" s="3" t="s">
        <v>22</v>
      </c>
      <c r="B598" s="3"/>
      <c r="C598" s="3"/>
      <c r="D598" s="24" t="e">
        <f>ROUND(3-14.1*D597+5.7*D597^2,1)</f>
        <v>#REF!</v>
      </c>
      <c r="E598" s="23" t="s">
        <v>62</v>
      </c>
      <c r="F598"/>
      <c r="G598"/>
    </row>
    <row r="599" spans="1:7">
      <c r="A599" s="13" t="s">
        <v>21</v>
      </c>
      <c r="B599" s="13"/>
      <c r="C599" s="13"/>
      <c r="D599" s="13" t="e">
        <f>LOG(D582/D584)</f>
        <v>#REF!</v>
      </c>
      <c r="E599" s="3"/>
      <c r="F599"/>
      <c r="G599"/>
    </row>
    <row r="600" spans="1:7">
      <c r="A600" s="13" t="s">
        <v>26</v>
      </c>
      <c r="B600" s="13"/>
      <c r="C600" s="13"/>
      <c r="D600" s="20" t="e">
        <f>ROUND(10+10*ABS(D599),1)</f>
        <v>#REF!</v>
      </c>
      <c r="E600" s="21" t="s">
        <v>29</v>
      </c>
      <c r="F600"/>
      <c r="G600"/>
    </row>
    <row r="601" spans="1:7">
      <c r="A601" s="14" t="s">
        <v>27</v>
      </c>
      <c r="D601" s="3" t="e">
        <f>LOG(D584/D588)</f>
        <v>#REF!</v>
      </c>
      <c r="E601" s="3"/>
      <c r="F601"/>
      <c r="G601"/>
    </row>
    <row r="602" spans="1:7">
      <c r="A602" s="14" t="s">
        <v>28</v>
      </c>
      <c r="D602" s="25" t="e">
        <f>ROUND(10+10*ABS(D601),1)</f>
        <v>#REF!</v>
      </c>
      <c r="E602" s="21" t="s">
        <v>29</v>
      </c>
      <c r="F602"/>
      <c r="G602"/>
    </row>
    <row r="603" spans="1:7">
      <c r="A603" s="13" t="s">
        <v>31</v>
      </c>
      <c r="B603" s="13"/>
      <c r="C603" s="13"/>
      <c r="D603" s="13" t="e">
        <f>IF(LOG(D585/AVERAGE(D582,D589))&lt;LOG(3),LOG(3),LOG(D585/AVERAGE(D582,D589)))</f>
        <v>#REF!</v>
      </c>
      <c r="E603" s="3"/>
      <c r="F603"/>
      <c r="G603"/>
    </row>
    <row r="604" spans="1:7">
      <c r="A604" s="13" t="s">
        <v>32</v>
      </c>
      <c r="B604" s="13"/>
      <c r="C604" s="13"/>
      <c r="D604" s="22" t="e">
        <f>ROUND(3-14.1*D603+5.7*D603^2,1)</f>
        <v>#REF!</v>
      </c>
      <c r="E604" s="23" t="s">
        <v>62</v>
      </c>
      <c r="F604"/>
      <c r="G604"/>
    </row>
    <row r="605" spans="1:7">
      <c r="A605" s="14" t="s">
        <v>33</v>
      </c>
      <c r="D605" s="3" t="e">
        <f>LOG(D582/D585)</f>
        <v>#REF!</v>
      </c>
      <c r="F605"/>
      <c r="G605"/>
    </row>
    <row r="606" spans="1:7">
      <c r="A606" s="14" t="s">
        <v>34</v>
      </c>
      <c r="D606" s="25" t="e">
        <f>ROUND(10+10*ABS(D605),1)</f>
        <v>#REF!</v>
      </c>
      <c r="E606" s="21" t="s">
        <v>29</v>
      </c>
      <c r="F606"/>
      <c r="G606"/>
    </row>
    <row r="607" spans="1:7">
      <c r="A607" s="13" t="s">
        <v>35</v>
      </c>
      <c r="B607" s="13"/>
      <c r="C607" s="13"/>
      <c r="D607" s="13" t="e">
        <f>LOG(D585/D589)</f>
        <v>#REF!</v>
      </c>
      <c r="E607" s="3"/>
      <c r="F607"/>
      <c r="G607"/>
    </row>
    <row r="608" spans="1:7">
      <c r="A608" s="13" t="s">
        <v>36</v>
      </c>
      <c r="B608" s="13"/>
      <c r="C608" s="13"/>
      <c r="D608" s="20" t="e">
        <f>ROUND(10+10*ABS(D607),1)</f>
        <v>#REF!</v>
      </c>
      <c r="E608" s="21" t="s">
        <v>29</v>
      </c>
      <c r="F608"/>
      <c r="G608"/>
    </row>
    <row r="609" spans="1:7">
      <c r="A609" s="14" t="s">
        <v>37</v>
      </c>
      <c r="D609" s="3" t="e">
        <f>IF(LOG(D586/AVERAGE(D582,D590))&lt;LOG(3),LOG(3),LOG(D586/AVERAGE(D582,D590)))</f>
        <v>#REF!</v>
      </c>
      <c r="E609" s="3"/>
      <c r="F609"/>
      <c r="G609"/>
    </row>
    <row r="610" spans="1:7">
      <c r="A610" s="14" t="s">
        <v>38</v>
      </c>
      <c r="D610" s="24" t="e">
        <f>ROUND(3-14.1*D609+5.7*D609^2,1)</f>
        <v>#REF!</v>
      </c>
      <c r="E610" s="23" t="s">
        <v>62</v>
      </c>
      <c r="F610"/>
      <c r="G610"/>
    </row>
    <row r="611" spans="1:7">
      <c r="A611" s="13" t="s">
        <v>39</v>
      </c>
      <c r="B611" s="13"/>
      <c r="C611" s="13"/>
      <c r="D611" s="13" t="e">
        <f>LOG(D582/D586)</f>
        <v>#REF!</v>
      </c>
      <c r="F611"/>
      <c r="G611"/>
    </row>
    <row r="612" spans="1:7">
      <c r="A612" s="13" t="s">
        <v>40</v>
      </c>
      <c r="B612" s="13"/>
      <c r="C612" s="13"/>
      <c r="D612" s="20" t="e">
        <f>ROUND(10+10*ABS(D611),1)</f>
        <v>#REF!</v>
      </c>
      <c r="E612" s="21" t="s">
        <v>29</v>
      </c>
      <c r="F612"/>
      <c r="G612"/>
    </row>
    <row r="613" spans="1:7">
      <c r="A613" s="14" t="s">
        <v>41</v>
      </c>
      <c r="D613" s="3" t="e">
        <f>LOG(D586/D590)</f>
        <v>#REF!</v>
      </c>
      <c r="E613" s="3"/>
      <c r="F613"/>
      <c r="G613"/>
    </row>
    <row r="614" spans="1:7">
      <c r="A614" s="14" t="s">
        <v>42</v>
      </c>
      <c r="D614" s="25" t="e">
        <f>ROUND(10+10*ABS(D613),1)</f>
        <v>#REF!</v>
      </c>
      <c r="E614" s="21" t="s">
        <v>29</v>
      </c>
      <c r="F614"/>
      <c r="G6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Lado-Lado</vt:lpstr>
      <vt:lpstr>Cima-Baixo</vt:lpstr>
      <vt:lpstr>Baixo-Cima</vt:lpstr>
      <vt:lpstr>Lado-LadoAuxiliarBaixoCima1</vt:lpstr>
      <vt:lpstr>Lado-LadoAuxiliarBaixoCima2</vt:lpstr>
      <vt:lpstr>Lado-LadoAuxiliarBaixoCima3</vt:lpstr>
      <vt:lpstr>Lado-LadoAuxiliarBaixoCima4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vitor</cp:lastModifiedBy>
  <dcterms:created xsi:type="dcterms:W3CDTF">2021-01-30T09:52:05Z</dcterms:created>
  <dcterms:modified xsi:type="dcterms:W3CDTF">2021-07-16T03:51:32Z</dcterms:modified>
</cp:coreProperties>
</file>